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bdvarna\Planove\Aktualizacia_PURB-2\ПУРБ 2022-2027\Раздел 4\Приложения\"/>
    </mc:Choice>
  </mc:AlternateContent>
  <bookViews>
    <workbookView xWindow="0" yWindow="0" windowWidth="28800" windowHeight="12300" activeTab="1"/>
  </bookViews>
  <sheets>
    <sheet name="m3" sheetId="2" r:id="rId1"/>
    <sheet name="l_s" sheetId="3" r:id="rId2"/>
  </sheets>
  <calcPr calcId="162913"/>
</workbook>
</file>

<file path=xl/calcChain.xml><?xml version="1.0" encoding="utf-8"?>
<calcChain xmlns="http://schemas.openxmlformats.org/spreadsheetml/2006/main">
  <c r="L25" i="2" l="1"/>
  <c r="L24" i="2"/>
  <c r="L19" i="2"/>
  <c r="J36" i="2" l="1"/>
  <c r="J37" i="2"/>
  <c r="J38" i="2"/>
  <c r="J39" i="2"/>
  <c r="J40" i="2"/>
  <c r="J41" i="2"/>
  <c r="J42" i="2"/>
  <c r="J43" i="2"/>
  <c r="J44" i="2"/>
  <c r="J45" i="2"/>
  <c r="J46" i="2"/>
  <c r="J47" i="2"/>
  <c r="J35" i="2"/>
  <c r="K9" i="2"/>
  <c r="K10" i="2"/>
  <c r="K11" i="2"/>
  <c r="K12" i="2"/>
  <c r="K13" i="2"/>
  <c r="K14" i="2"/>
  <c r="K15" i="2"/>
  <c r="K16" i="2"/>
  <c r="K17" i="2"/>
  <c r="K18" i="2"/>
  <c r="K19" i="2"/>
  <c r="K20" i="2"/>
  <c r="K21" i="2"/>
  <c r="K22" i="2"/>
  <c r="K23" i="2"/>
  <c r="K24" i="2"/>
  <c r="K25" i="2"/>
  <c r="K26" i="2"/>
  <c r="K27" i="2"/>
  <c r="K28" i="2"/>
  <c r="K29" i="2"/>
  <c r="K30" i="2"/>
  <c r="K31" i="2"/>
  <c r="K32" i="2"/>
  <c r="K33" i="2"/>
  <c r="K34" i="2"/>
  <c r="K35" i="2"/>
  <c r="K36" i="2"/>
  <c r="K37" i="2"/>
  <c r="K38" i="2"/>
  <c r="K39" i="2"/>
  <c r="K40" i="2"/>
  <c r="K41" i="2"/>
  <c r="K42" i="2"/>
  <c r="K43" i="2"/>
  <c r="K44" i="2"/>
  <c r="K45" i="2"/>
  <c r="K46" i="2"/>
  <c r="K47" i="2"/>
  <c r="K8" i="2"/>
  <c r="I30" i="3"/>
  <c r="I31" i="3"/>
  <c r="I32" i="3"/>
  <c r="I33" i="3"/>
  <c r="I34" i="3"/>
  <c r="I35" i="3"/>
  <c r="I36" i="3"/>
  <c r="I37" i="3"/>
  <c r="I38" i="3"/>
  <c r="I39" i="3"/>
  <c r="I40" i="3"/>
  <c r="I41" i="3"/>
  <c r="I42" i="3"/>
  <c r="I43" i="3"/>
  <c r="I44" i="3"/>
  <c r="I45" i="3"/>
  <c r="I46" i="3"/>
  <c r="I47" i="3"/>
  <c r="H30" i="3"/>
  <c r="H31" i="3"/>
  <c r="H32" i="3"/>
  <c r="H33" i="3"/>
  <c r="H34" i="3"/>
  <c r="H35" i="3"/>
  <c r="H36" i="3"/>
  <c r="H37" i="3"/>
  <c r="H38" i="3"/>
  <c r="H39" i="3"/>
  <c r="H40" i="3"/>
  <c r="H41" i="3"/>
  <c r="H42" i="3"/>
  <c r="H43" i="3"/>
  <c r="H44" i="3"/>
  <c r="H45" i="3"/>
  <c r="H46" i="3"/>
  <c r="H47" i="3"/>
  <c r="G30" i="3"/>
  <c r="G31" i="3"/>
  <c r="G32" i="3"/>
  <c r="G33" i="3"/>
  <c r="G34" i="3"/>
  <c r="G35" i="3"/>
  <c r="G36" i="3"/>
  <c r="G37" i="3"/>
  <c r="G38" i="3"/>
  <c r="G39" i="3"/>
  <c r="G40" i="3"/>
  <c r="G41" i="3"/>
  <c r="G42" i="3"/>
  <c r="G43" i="3"/>
  <c r="G44" i="3"/>
  <c r="G45" i="3"/>
  <c r="G46" i="3"/>
  <c r="G47" i="3"/>
  <c r="F30" i="3"/>
  <c r="F31" i="3"/>
  <c r="F32" i="3"/>
  <c r="F33" i="3"/>
  <c r="F34" i="3"/>
  <c r="F35" i="3"/>
  <c r="F36" i="3"/>
  <c r="F37" i="3"/>
  <c r="F38" i="3"/>
  <c r="F39" i="3"/>
  <c r="F40" i="3"/>
  <c r="F41" i="3"/>
  <c r="F42" i="3"/>
  <c r="F43" i="3"/>
  <c r="F44" i="3"/>
  <c r="F45" i="3"/>
  <c r="F46" i="3"/>
  <c r="F47" i="3"/>
  <c r="E30" i="3"/>
  <c r="E31" i="3"/>
  <c r="E32" i="3"/>
  <c r="E33" i="3"/>
  <c r="E34" i="3"/>
  <c r="E35" i="3"/>
  <c r="E36" i="3"/>
  <c r="E37" i="3"/>
  <c r="E38" i="3"/>
  <c r="E39" i="3"/>
  <c r="E40" i="3"/>
  <c r="E41" i="3"/>
  <c r="E42" i="3"/>
  <c r="E43" i="3"/>
  <c r="E44" i="3"/>
  <c r="E45" i="3"/>
  <c r="E46" i="3"/>
  <c r="E47" i="3"/>
  <c r="D30" i="3"/>
  <c r="D31" i="3"/>
  <c r="D32" i="3"/>
  <c r="D33" i="3"/>
  <c r="D34" i="3"/>
  <c r="D35" i="3"/>
  <c r="D36" i="3"/>
  <c r="D37" i="3"/>
  <c r="D38" i="3"/>
  <c r="D39" i="3"/>
  <c r="D40" i="3"/>
  <c r="D41" i="3"/>
  <c r="D42" i="3"/>
  <c r="D43" i="3"/>
  <c r="D44" i="3"/>
  <c r="D45" i="3"/>
  <c r="D46" i="3"/>
  <c r="D47" i="3"/>
  <c r="C47" i="3"/>
  <c r="C30" i="3"/>
  <c r="C31" i="3"/>
  <c r="C32" i="3"/>
  <c r="C33" i="3"/>
  <c r="C34" i="3"/>
  <c r="C35" i="3"/>
  <c r="C36" i="3"/>
  <c r="C37" i="3"/>
  <c r="C38" i="3"/>
  <c r="C39" i="3"/>
  <c r="C40" i="3"/>
  <c r="C41" i="3"/>
  <c r="C42" i="3"/>
  <c r="C43" i="3"/>
  <c r="C44" i="3"/>
  <c r="C45" i="3"/>
  <c r="C46" i="3"/>
  <c r="J34" i="2"/>
  <c r="J33" i="2"/>
  <c r="J31" i="2"/>
  <c r="J32" i="2"/>
  <c r="J30" i="2"/>
  <c r="C17" i="3"/>
  <c r="D17" i="3"/>
  <c r="E17" i="3"/>
  <c r="F17" i="3"/>
  <c r="G17" i="3"/>
  <c r="H17" i="3"/>
  <c r="I17" i="3"/>
  <c r="C18" i="3"/>
  <c r="D18" i="3"/>
  <c r="E18" i="3"/>
  <c r="F18" i="3"/>
  <c r="G18" i="3"/>
  <c r="H18" i="3"/>
  <c r="I18" i="3"/>
  <c r="C19" i="3"/>
  <c r="D19" i="3"/>
  <c r="E19" i="3"/>
  <c r="F19" i="3"/>
  <c r="G19" i="3"/>
  <c r="H19" i="3"/>
  <c r="I19" i="3"/>
  <c r="C20" i="3"/>
  <c r="D20" i="3"/>
  <c r="E20" i="3"/>
  <c r="F20" i="3"/>
  <c r="G20" i="3"/>
  <c r="H20" i="3"/>
  <c r="I20" i="3"/>
  <c r="C21" i="3"/>
  <c r="D21" i="3"/>
  <c r="E21" i="3"/>
  <c r="F21" i="3"/>
  <c r="G21" i="3"/>
  <c r="H21" i="3"/>
  <c r="I21" i="3"/>
  <c r="C22" i="3"/>
  <c r="D22" i="3"/>
  <c r="E22" i="3"/>
  <c r="F22" i="3"/>
  <c r="G22" i="3"/>
  <c r="H22" i="3"/>
  <c r="I22" i="3"/>
  <c r="C23" i="3"/>
  <c r="D23" i="3"/>
  <c r="E23" i="3"/>
  <c r="F23" i="3"/>
  <c r="G23" i="3"/>
  <c r="H23" i="3"/>
  <c r="I23" i="3"/>
  <c r="C24" i="3"/>
  <c r="D24" i="3"/>
  <c r="E24" i="3"/>
  <c r="F24" i="3"/>
  <c r="G24" i="3"/>
  <c r="H24" i="3"/>
  <c r="I24" i="3"/>
  <c r="C25" i="3"/>
  <c r="D25" i="3"/>
  <c r="E25" i="3"/>
  <c r="F25" i="3"/>
  <c r="G25" i="3"/>
  <c r="H25" i="3"/>
  <c r="I25" i="3"/>
  <c r="C26" i="3"/>
  <c r="D26" i="3"/>
  <c r="E26" i="3"/>
  <c r="F26" i="3"/>
  <c r="G26" i="3"/>
  <c r="H26" i="3"/>
  <c r="I26" i="3"/>
  <c r="C27" i="3"/>
  <c r="D27" i="3"/>
  <c r="E27" i="3"/>
  <c r="F27" i="3"/>
  <c r="G27" i="3"/>
  <c r="H27" i="3"/>
  <c r="I27" i="3"/>
  <c r="C28" i="3"/>
  <c r="D28" i="3"/>
  <c r="E28" i="3"/>
  <c r="F28" i="3"/>
  <c r="G28" i="3"/>
  <c r="H28" i="3"/>
  <c r="I28" i="3"/>
  <c r="C29" i="3"/>
  <c r="D29" i="3"/>
  <c r="E29" i="3"/>
  <c r="F29" i="3"/>
  <c r="G29" i="3"/>
  <c r="H29" i="3"/>
  <c r="I29" i="3"/>
  <c r="J28" i="2"/>
  <c r="J29" i="2"/>
  <c r="J22" i="2"/>
  <c r="J23" i="2"/>
  <c r="J24" i="2"/>
  <c r="J25" i="2"/>
  <c r="J26" i="2"/>
  <c r="J27" i="2"/>
  <c r="J21" i="2"/>
  <c r="J20" i="2"/>
  <c r="J19" i="2"/>
  <c r="J18" i="2"/>
  <c r="J17" i="2"/>
  <c r="J16" i="2"/>
  <c r="C14" i="3"/>
  <c r="D14" i="3"/>
  <c r="E14" i="3"/>
  <c r="F14" i="3"/>
  <c r="G14" i="3"/>
  <c r="H14" i="3"/>
  <c r="I14" i="3"/>
  <c r="C15" i="3"/>
  <c r="D15" i="3"/>
  <c r="E15" i="3"/>
  <c r="F15" i="3"/>
  <c r="G15" i="3"/>
  <c r="H15" i="3"/>
  <c r="I15" i="3"/>
  <c r="C16" i="3"/>
  <c r="D16" i="3"/>
  <c r="E16" i="3"/>
  <c r="F16" i="3"/>
  <c r="G16" i="3"/>
  <c r="H16" i="3"/>
  <c r="I16" i="3"/>
  <c r="I13" i="3"/>
  <c r="J13" i="2"/>
  <c r="H13" i="3"/>
  <c r="G13" i="3"/>
  <c r="F13" i="3"/>
  <c r="E13" i="3"/>
  <c r="D13" i="3"/>
  <c r="C13" i="3"/>
  <c r="D12" i="3"/>
  <c r="E12" i="3"/>
  <c r="F12" i="3"/>
  <c r="G12" i="3"/>
  <c r="H12" i="3"/>
  <c r="I12" i="3"/>
  <c r="C12" i="3"/>
  <c r="H11" i="3"/>
  <c r="I11" i="3"/>
  <c r="J12" i="2"/>
  <c r="J12" i="3" s="1"/>
  <c r="G11" i="3"/>
  <c r="F11" i="3"/>
  <c r="E11" i="3"/>
  <c r="D11" i="3"/>
  <c r="J15" i="2"/>
  <c r="J14" i="2"/>
  <c r="J11" i="2"/>
  <c r="J10" i="2"/>
  <c r="C11" i="3"/>
  <c r="D9" i="3"/>
  <c r="E9" i="3"/>
  <c r="F9" i="3"/>
  <c r="G9" i="3"/>
  <c r="H9" i="3"/>
  <c r="I9" i="3"/>
  <c r="J9" i="3"/>
  <c r="D10" i="3"/>
  <c r="E10" i="3"/>
  <c r="F10" i="3"/>
  <c r="G10" i="3"/>
  <c r="H10" i="3"/>
  <c r="I10" i="3"/>
  <c r="C10" i="3"/>
  <c r="C9" i="3"/>
  <c r="J9" i="2"/>
  <c r="D8" i="3"/>
  <c r="E8" i="3"/>
  <c r="F8" i="3"/>
  <c r="G8" i="3"/>
  <c r="H8" i="3"/>
  <c r="C8" i="3"/>
  <c r="J27" i="3" l="1"/>
  <c r="J25" i="3"/>
  <c r="L25" i="3" s="1"/>
  <c r="J18" i="3"/>
  <c r="J44" i="3"/>
  <c r="J10" i="3"/>
  <c r="J17" i="3"/>
  <c r="J15" i="3"/>
  <c r="J46" i="3"/>
  <c r="J45" i="3"/>
  <c r="J47" i="3"/>
  <c r="J39" i="3"/>
  <c r="J29" i="3"/>
  <c r="J24" i="3"/>
  <c r="L24" i="3" s="1"/>
  <c r="J37" i="3"/>
  <c r="J40" i="3"/>
  <c r="J26" i="3"/>
  <c r="J28" i="3"/>
  <c r="J19" i="3"/>
  <c r="L19" i="3" s="1"/>
  <c r="J34" i="3"/>
  <c r="J14" i="3"/>
  <c r="J33" i="3"/>
  <c r="J36" i="3"/>
  <c r="J38" i="3"/>
  <c r="J35" i="3"/>
  <c r="J16" i="3"/>
  <c r="J21" i="3"/>
  <c r="J31" i="3"/>
  <c r="J11" i="3"/>
  <c r="J23" i="3"/>
  <c r="J30" i="3"/>
  <c r="J43" i="3"/>
  <c r="J13" i="3"/>
  <c r="J22" i="3"/>
  <c r="J20" i="3"/>
  <c r="J42" i="3"/>
  <c r="J41" i="3"/>
  <c r="J32" i="3"/>
  <c r="I8" i="2" l="1"/>
  <c r="J8" i="2" s="1"/>
  <c r="J8" i="3" s="1"/>
</calcChain>
</file>

<file path=xl/sharedStrings.xml><?xml version="1.0" encoding="utf-8"?>
<sst xmlns="http://schemas.openxmlformats.org/spreadsheetml/2006/main" count="208" uniqueCount="126">
  <si>
    <t xml:space="preserve">Код на подземното водно тяло </t>
  </si>
  <si>
    <t>Наименование на водното тяло</t>
  </si>
  <si>
    <t>Цел на водовземане</t>
  </si>
  <si>
    <t>(3.2.) За централно питейно-битово водоснабдяване на населението</t>
  </si>
  <si>
    <t>(3.1.) За селскостопански цели (напояване и животновъдство)</t>
  </si>
  <si>
    <t>(3.3.) За индустриални цели</t>
  </si>
  <si>
    <t>(3.4.) За охлаждане или производство на енергия (без ВЕЦ)</t>
  </si>
  <si>
    <t>(3.5) За аквакултури</t>
  </si>
  <si>
    <t>Общо</t>
  </si>
  <si>
    <t>Движеща сила</t>
  </si>
  <si>
    <t>Градско развитие</t>
  </si>
  <si>
    <t>Селско стопанство</t>
  </si>
  <si>
    <t>Индустрия</t>
  </si>
  <si>
    <t>Аквакултури</t>
  </si>
  <si>
    <t>Услуги, отдих и воден спорт</t>
  </si>
  <si>
    <t>BG2G000000Q002</t>
  </si>
  <si>
    <t>BG2G000000Q003</t>
  </si>
  <si>
    <t>BG2G000000Q004</t>
  </si>
  <si>
    <t>BG2G000000Q005</t>
  </si>
  <si>
    <t>BG2G000000Q006</t>
  </si>
  <si>
    <t>BG2G000000Q007</t>
  </si>
  <si>
    <t>BG2G000000Q008</t>
  </si>
  <si>
    <t>BG2G000000Q009</t>
  </si>
  <si>
    <t>BG2G000000Q010</t>
  </si>
  <si>
    <t>BG2G000000Q011</t>
  </si>
  <si>
    <t>BG2G000000Q012</t>
  </si>
  <si>
    <t>BG2G000000Q013</t>
  </si>
  <si>
    <t>BG2G000000Q014</t>
  </si>
  <si>
    <t>BG2G000000N018</t>
  </si>
  <si>
    <t>BG2G000000N019</t>
  </si>
  <si>
    <t>BG2G000000N020</t>
  </si>
  <si>
    <t>BG2G000000N021</t>
  </si>
  <si>
    <t>BG2G000000N022</t>
  </si>
  <si>
    <t>BG2G000000N023</t>
  </si>
  <si>
    <t>BG2G000000N024</t>
  </si>
  <si>
    <t>BG2G000000N025</t>
  </si>
  <si>
    <t>BG2G000000N044</t>
  </si>
  <si>
    <t>BG2G00000PG026</t>
  </si>
  <si>
    <t>BG2G00000PG027</t>
  </si>
  <si>
    <t>BG2G00000PG028</t>
  </si>
  <si>
    <t>BG2G00000PG029</t>
  </si>
  <si>
    <t>BG2G00000К2030</t>
  </si>
  <si>
    <t>BG2G00000К2031</t>
  </si>
  <si>
    <t>BG2G00000К2032</t>
  </si>
  <si>
    <t>BG2G00000К2033</t>
  </si>
  <si>
    <t>BG2G00000К2034</t>
  </si>
  <si>
    <t>BG2G00000К2035</t>
  </si>
  <si>
    <t>BG2G000J3К1040</t>
  </si>
  <si>
    <t>BG2G000J3К1041</t>
  </si>
  <si>
    <t>BG2G00000JT042</t>
  </si>
  <si>
    <t>Порови води в кватернера на  р. Батова</t>
  </si>
  <si>
    <t>Порови води в кватернера  на  р. Врана</t>
  </si>
  <si>
    <t>Порови води в кватернера на р. Камчия</t>
  </si>
  <si>
    <t>Порови води в кватернера на р. Хаджийска</t>
  </si>
  <si>
    <t>Порови води в кватернер на р. Луда Камчия</t>
  </si>
  <si>
    <t>Порови води в кватернера  на  р. Айтоска</t>
  </si>
  <si>
    <t>Порови води в кватернера  на р.  Средецка – Мандра</t>
  </si>
  <si>
    <t>Порови води в кватернера  на р. Ропотамо</t>
  </si>
  <si>
    <t>Порови води в кватернера  на р. Дяволска</t>
  </si>
  <si>
    <t>Порови води в кватернера  на р. Велека</t>
  </si>
  <si>
    <t>Порови води в кватернера  на р. Резовска</t>
  </si>
  <si>
    <t>Порови води в кватернера  на р. Двойница</t>
  </si>
  <si>
    <t>Порови води в палеоген - еоцен Варна - Шабла</t>
  </si>
  <si>
    <t>Порови води в палеоген - еоцен, олигоцен Провадия</t>
  </si>
  <si>
    <t>Порови води в палеоген, палеоцен, еоцен Руен- Бяла</t>
  </si>
  <si>
    <t>Карстови води в  горна креда-мастрихт Шуменско плато</t>
  </si>
  <si>
    <t>Карстови води в  горна креда турон-мастрихт Каспичан</t>
  </si>
  <si>
    <t>Пукнатинни води в хотрив - барем - апт Каспичан, Тервел, Крушари</t>
  </si>
  <si>
    <t>Пукнатинни води във Валанж- Хотрив - апт Шумен - Търговище</t>
  </si>
  <si>
    <t>Пукнатинни води в Предбалкан -Валанж- Хотрив - апт Конево</t>
  </si>
  <si>
    <t>Карстови води в малм-валанж</t>
  </si>
  <si>
    <t>Карстови води в юра-триас  карстово-пукнатинна зона</t>
  </si>
  <si>
    <t>Пукнатинни води в палеозой- протерозой пукнатинна зона</t>
  </si>
  <si>
    <t>Количествено състояние на подземни водни тела по цели</t>
  </si>
  <si>
    <t>(3.6.) За задоволяване на собствени потребности</t>
  </si>
  <si>
    <t>Градско развитие/Селско стопанство/други</t>
  </si>
  <si>
    <t>(3.7.) Други</t>
  </si>
  <si>
    <t>Приложение 4.2.3.2</t>
  </si>
  <si>
    <t>Разполагаеми ресурси, m3/год.</t>
  </si>
  <si>
    <t>Разполагаеми ресурси, l/s</t>
  </si>
  <si>
    <t>Експлоатационен индекс
%</t>
  </si>
  <si>
    <t>Черпени средногодишни дебити, l/s</t>
  </si>
  <si>
    <r>
      <t>Черпени средногодишни дебити, в m</t>
    </r>
    <r>
      <rPr>
        <b/>
        <vertAlign val="superscript"/>
        <sz val="10"/>
        <color indexed="8"/>
        <rFont val="Calibri"/>
        <family val="2"/>
        <charset val="204"/>
      </rPr>
      <t>3</t>
    </r>
    <r>
      <rPr>
        <b/>
        <sz val="10"/>
        <color indexed="8"/>
        <rFont val="Calibri"/>
        <family val="2"/>
        <charset val="204"/>
      </rPr>
      <t xml:space="preserve"> /год.</t>
    </r>
  </si>
  <si>
    <r>
      <t xml:space="preserve">BG2G000К1HB039 
</t>
    </r>
    <r>
      <rPr>
        <sz val="10"/>
        <color rgb="FFFF0000"/>
        <rFont val="Calibri"/>
        <family val="2"/>
        <charset val="204"/>
      </rPr>
      <t/>
    </r>
  </si>
  <si>
    <t xml:space="preserve">BG2G000К1HB038
 </t>
  </si>
  <si>
    <t xml:space="preserve">BG2G000К1HB037
</t>
  </si>
  <si>
    <t xml:space="preserve">BG2G000К1HB036 
</t>
  </si>
  <si>
    <t>Порови води в кватернер на р. Провадийска</t>
  </si>
  <si>
    <t xml:space="preserve">
Карстово-порови води в неоген - миоцен - сармат Изгрев - Варна - Ботево - Батово</t>
  </si>
  <si>
    <t xml:space="preserve">
Порови води в неоген - миоцен Галата- Долен чифлик</t>
  </si>
  <si>
    <t xml:space="preserve">
Порови води в неоген - сармат Руен - Несебър</t>
  </si>
  <si>
    <t xml:space="preserve">
Порови води в неоген - сармат Айтос</t>
  </si>
  <si>
    <t xml:space="preserve">
Порови води в неоген - сармат Средец</t>
  </si>
  <si>
    <t xml:space="preserve">
 Порови води в неоген - сармат Созопол</t>
  </si>
  <si>
    <t xml:space="preserve">
Порови води в неоген - сармат Приморско</t>
  </si>
  <si>
    <t xml:space="preserve">
Порови води в неоген - Бургас</t>
  </si>
  <si>
    <t xml:space="preserve">
Карстово - порови води в неоген - сармат СИ Добруджа</t>
  </si>
  <si>
    <t xml:space="preserve">
Порови води в палеоген, еоцен, олигоцен Бургас</t>
  </si>
  <si>
    <t xml:space="preserve">
Карстово - пукнатинни  води в горна креда - турон - мастрихт - Провадийска синклинала</t>
  </si>
  <si>
    <t xml:space="preserve">
Карстово - пукнатинни  води в горна креда, плюс юра - триас Котелски карстов басейн</t>
  </si>
  <si>
    <t xml:space="preserve">
Пукнатинни  води в горна креда, Бургаска вулканична зона  северно и западно от Бургас</t>
  </si>
  <si>
    <t xml:space="preserve">
Пукнатинни  води в горна креда, Бургаска вулканична зона, южно от Бургас</t>
  </si>
  <si>
    <t xml:space="preserve">
Пукнатинни води в Предбалкан -Валанж- Хотрив - апт Конево</t>
  </si>
  <si>
    <t xml:space="preserve">
 BG2G000PtPZ043</t>
  </si>
  <si>
    <t>Карстово-порови води в неоген - миоцен - сармат Изгрев - Варна - Ботево - Батово</t>
  </si>
  <si>
    <t>Порови води в неоген - миоцен Галата- Долен чифлик</t>
  </si>
  <si>
    <t>Порови води в неоген - сармат Руен - Несебър</t>
  </si>
  <si>
    <t>Порови води в неоген - сармат Айтос</t>
  </si>
  <si>
    <t>Порови води в неоген - сармат Средец</t>
  </si>
  <si>
    <t>Порови води в неоген - сармат Созопол</t>
  </si>
  <si>
    <t>Порови води в неоген - сармат Приморско</t>
  </si>
  <si>
    <t>Порови води в неоген - Бургас</t>
  </si>
  <si>
    <t>Карстово - порови води в неоген - сармат СИ Добруджа</t>
  </si>
  <si>
    <t>Порови води в палеоген-еоцен, олигоцен Бургас</t>
  </si>
  <si>
    <t>Карстово - пукнатинни  води в горна креда - турон - мастрихт - Провадийска синклинала</t>
  </si>
  <si>
    <t>Карстово - пукнатинни  води в горна креда, плюс юра - триас Котелски карстов басейн</t>
  </si>
  <si>
    <t>Пукнатинни  води в горна креда, Бургаска вулканична зона  северно и западно от Бургас</t>
  </si>
  <si>
    <t>Пукнатинни  води в горна креда, Бургаска вулканична зона, южно от Бургас</t>
  </si>
  <si>
    <t>BG2G000К1HB036</t>
  </si>
  <si>
    <t>BG2G000K1Hb037</t>
  </si>
  <si>
    <t>BG2G000К1Hb038</t>
  </si>
  <si>
    <t>BG2G000К1Hb039</t>
  </si>
  <si>
    <t xml:space="preserve">Пукнатинни води във валанж – хотрив Предбалкан Риш </t>
  </si>
  <si>
    <t>Пукнатинни води във валанж- хотрив - апт Шумен - Търговище</t>
  </si>
  <si>
    <t xml:space="preserve">Пукнатинни води във  валанж – хотрив – апт Предбалкан Конево </t>
  </si>
  <si>
    <t>BG2G000PTPZ043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</si>
</sst>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1"/>
      <color theme="1"/>
      <name val="Calibri"/>
      <family val="2"/>
      <charset val="204"/>
      <scheme val="minor"/>
    </font>
    <font>
      <sz val="11"/>
      <color indexed="17"/>
      <name val="Calibri"/>
      <family val="2"/>
      <charset val="204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b/>
      <sz val="16"/>
      <color indexed="8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i/>
      <sz val="10"/>
      <color indexed="8"/>
      <name val="Calibri"/>
      <family val="2"/>
      <charset val="204"/>
    </font>
    <font>
      <b/>
      <i/>
      <sz val="10"/>
      <name val="Calibri"/>
      <family val="2"/>
      <charset val="204"/>
    </font>
    <font>
      <b/>
      <sz val="10"/>
      <color indexed="8"/>
      <name val="Calibri"/>
      <family val="2"/>
      <charset val="204"/>
    </font>
    <font>
      <b/>
      <sz val="10"/>
      <name val="Calibri"/>
      <family val="2"/>
      <charset val="204"/>
    </font>
    <font>
      <sz val="10"/>
      <color indexed="8"/>
      <name val="Calibri"/>
      <family val="2"/>
      <charset val="204"/>
    </font>
    <font>
      <b/>
      <sz val="13"/>
      <color indexed="8"/>
      <name val="Calibri"/>
      <family val="2"/>
      <charset val="204"/>
    </font>
    <font>
      <b/>
      <sz val="13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b/>
      <i/>
      <sz val="10"/>
      <color theme="1"/>
      <name val="Calibri"/>
      <family val="2"/>
      <charset val="204"/>
      <scheme val="minor"/>
    </font>
    <font>
      <b/>
      <i/>
      <sz val="10"/>
      <name val="Times New Roman"/>
      <family val="1"/>
      <charset val="204"/>
    </font>
    <font>
      <sz val="10"/>
      <color rgb="FFFF0000"/>
      <name val="Calibri"/>
      <family val="2"/>
      <charset val="204"/>
    </font>
    <font>
      <b/>
      <vertAlign val="superscript"/>
      <sz val="10"/>
      <color indexed="8"/>
      <name val="Calibri"/>
      <family val="2"/>
      <charset val="204"/>
    </font>
    <font>
      <sz val="10"/>
      <color theme="1"/>
      <name val="Calibri"/>
      <family val="2"/>
      <charset val="204"/>
    </font>
    <font>
      <b/>
      <sz val="10"/>
      <color theme="1"/>
      <name val="Calibri"/>
      <family val="2"/>
      <charset val="204"/>
    </font>
    <font>
      <sz val="1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42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7">
    <xf numFmtId="0" fontId="0" fillId="0" borderId="0"/>
    <xf numFmtId="0" fontId="5" fillId="0" borderId="0" applyNumberFormat="0" applyBorder="0" applyProtection="0"/>
    <xf numFmtId="0" fontId="2" fillId="0" borderId="0"/>
    <xf numFmtId="0" fontId="6" fillId="0" borderId="0"/>
    <xf numFmtId="0" fontId="3" fillId="0" borderId="0"/>
    <xf numFmtId="0" fontId="1" fillId="2" borderId="0" applyNumberFormat="0" applyBorder="0" applyAlignment="0" applyProtection="0"/>
    <xf numFmtId="0" fontId="2" fillId="0" borderId="0"/>
  </cellStyleXfs>
  <cellXfs count="50">
    <xf numFmtId="0" fontId="0" fillId="0" borderId="0" xfId="0"/>
    <xf numFmtId="0" fontId="0" fillId="0" borderId="0" xfId="0" applyFill="1"/>
    <xf numFmtId="0" fontId="0" fillId="0" borderId="0" xfId="0" applyFill="1" applyBorder="1"/>
    <xf numFmtId="0" fontId="0" fillId="0" borderId="4" xfId="0" applyFill="1" applyBorder="1"/>
    <xf numFmtId="0" fontId="9" fillId="0" borderId="1" xfId="0" applyFont="1" applyFill="1" applyBorder="1" applyAlignment="1">
      <alignment horizontal="center" vertical="center"/>
    </xf>
    <xf numFmtId="2" fontId="8" fillId="0" borderId="1" xfId="0" applyNumberFormat="1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/>
    </xf>
    <xf numFmtId="0" fontId="12" fillId="0" borderId="1" xfId="3" applyFont="1" applyFill="1" applyBorder="1" applyAlignment="1">
      <alignment horizontal="left" vertical="center" wrapText="1"/>
    </xf>
    <xf numFmtId="3" fontId="8" fillId="0" borderId="1" xfId="0" applyNumberFormat="1" applyFont="1" applyFill="1" applyBorder="1" applyAlignment="1">
      <alignment horizontal="center" vertical="center" wrapText="1"/>
    </xf>
    <xf numFmtId="3" fontId="9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0" fillId="0" borderId="0" xfId="0" applyFill="1" applyAlignment="1">
      <alignment vertical="center"/>
    </xf>
    <xf numFmtId="0" fontId="4" fillId="0" borderId="0" xfId="0" applyFont="1" applyFill="1" applyBorder="1" applyAlignment="1">
      <alignment horizontal="center" vertical="center" wrapText="1"/>
    </xf>
    <xf numFmtId="0" fontId="15" fillId="0" borderId="0" xfId="0" applyFont="1" applyFill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/>
    </xf>
    <xf numFmtId="4" fontId="8" fillId="0" borderId="1" xfId="0" applyNumberFormat="1" applyFont="1" applyFill="1" applyBorder="1" applyAlignment="1">
      <alignment horizontal="center" vertical="center" wrapText="1"/>
    </xf>
    <xf numFmtId="3" fontId="17" fillId="0" borderId="9" xfId="0" applyNumberFormat="1" applyFont="1" applyFill="1" applyBorder="1" applyAlignment="1">
      <alignment horizontal="center" vertical="center" wrapText="1"/>
    </xf>
    <xf numFmtId="3" fontId="9" fillId="0" borderId="1" xfId="0" applyNumberFormat="1" applyFont="1" applyFill="1" applyBorder="1" applyAlignment="1">
      <alignment horizontal="center" vertical="center"/>
    </xf>
    <xf numFmtId="3" fontId="8" fillId="0" borderId="8" xfId="0" applyNumberFormat="1" applyFont="1" applyFill="1" applyBorder="1" applyAlignment="1">
      <alignment horizontal="center" vertical="center" wrapText="1"/>
    </xf>
    <xf numFmtId="2" fontId="16" fillId="0" borderId="1" xfId="0" applyNumberFormat="1" applyFont="1" applyFill="1" applyBorder="1" applyAlignment="1">
      <alignment horizontal="center" vertical="center"/>
    </xf>
    <xf numFmtId="2" fontId="15" fillId="0" borderId="1" xfId="0" applyNumberFormat="1" applyFont="1" applyFill="1" applyBorder="1" applyAlignment="1">
      <alignment horizontal="center" vertical="center"/>
    </xf>
    <xf numFmtId="2" fontId="9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20" fillId="0" borderId="1" xfId="3" applyFont="1" applyFill="1" applyBorder="1" applyAlignment="1">
      <alignment horizontal="left" vertical="center" wrapText="1"/>
    </xf>
    <xf numFmtId="0" fontId="9" fillId="0" borderId="7" xfId="0" applyFont="1" applyFill="1" applyBorder="1" applyAlignment="1">
      <alignment horizontal="center" vertical="center" wrapText="1"/>
    </xf>
    <xf numFmtId="0" fontId="9" fillId="0" borderId="8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right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21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right" vertical="center"/>
    </xf>
    <xf numFmtId="0" fontId="7" fillId="0" borderId="5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11" fillId="0" borderId="7" xfId="0" applyFont="1" applyFill="1" applyBorder="1" applyAlignment="1">
      <alignment horizontal="center" vertical="center" wrapText="1"/>
    </xf>
    <xf numFmtId="0" fontId="11" fillId="0" borderId="8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22" fillId="0" borderId="1" xfId="3" applyFont="1" applyFill="1" applyBorder="1" applyAlignment="1">
      <alignment horizontal="left" vertical="center" wrapText="1"/>
    </xf>
  </cellXfs>
  <cellStyles count="7">
    <cellStyle name="Normal" xfId="0" builtinId="0"/>
    <cellStyle name="Normal 2" xfId="1"/>
    <cellStyle name="Normal 2 2" xfId="2"/>
    <cellStyle name="Normal 3" xfId="3"/>
    <cellStyle name="Normal 4" xfId="4"/>
    <cellStyle name="Добър" xfId="5"/>
    <cellStyle name="Нормален 2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47"/>
  <sheetViews>
    <sheetView workbookViewId="0">
      <selection activeCell="L47" sqref="A1:L47"/>
    </sheetView>
  </sheetViews>
  <sheetFormatPr defaultRowHeight="15" x14ac:dyDescent="0.25"/>
  <cols>
    <col min="1" max="1" width="18" style="1" customWidth="1"/>
    <col min="2" max="2" width="19.140625" style="1" customWidth="1"/>
    <col min="3" max="4" width="14.5703125" style="1" customWidth="1"/>
    <col min="5" max="5" width="13" style="1" customWidth="1"/>
    <col min="6" max="6" width="13.85546875" style="1" customWidth="1"/>
    <col min="7" max="7" width="14.5703125" style="1" customWidth="1"/>
    <col min="8" max="8" width="17" style="1" customWidth="1"/>
    <col min="9" max="9" width="12.7109375" style="1" customWidth="1"/>
    <col min="10" max="10" width="13.7109375" style="1" customWidth="1"/>
    <col min="11" max="11" width="14.7109375" style="1" customWidth="1"/>
    <col min="12" max="12" width="13.140625" style="1" customWidth="1"/>
    <col min="13" max="16384" width="9.140625" style="1"/>
  </cols>
  <sheetData>
    <row r="1" spans="1:40" ht="20.25" x14ac:dyDescent="0.25">
      <c r="A1" s="13"/>
      <c r="B1" s="13"/>
      <c r="C1" s="13"/>
      <c r="D1" s="13"/>
      <c r="E1" s="13"/>
      <c r="F1" s="13"/>
      <c r="G1" s="13"/>
      <c r="H1" s="13"/>
      <c r="I1" s="13"/>
      <c r="J1" s="31" t="s">
        <v>77</v>
      </c>
      <c r="K1" s="31"/>
      <c r="L1" s="31"/>
    </row>
    <row r="2" spans="1:40" x14ac:dyDescent="0.25">
      <c r="A2" s="30" t="s">
        <v>73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</row>
    <row r="3" spans="1:40" x14ac:dyDescent="0.25">
      <c r="A3" s="33" t="s">
        <v>0</v>
      </c>
      <c r="B3" s="33" t="s">
        <v>1</v>
      </c>
      <c r="C3" s="32" t="s">
        <v>82</v>
      </c>
      <c r="D3" s="32"/>
      <c r="E3" s="32"/>
      <c r="F3" s="32"/>
      <c r="G3" s="32"/>
      <c r="H3" s="32"/>
      <c r="I3" s="32"/>
      <c r="J3" s="32"/>
      <c r="K3" s="32"/>
      <c r="L3" s="27" t="s">
        <v>80</v>
      </c>
    </row>
    <row r="4" spans="1:40" x14ac:dyDescent="0.25">
      <c r="A4" s="33"/>
      <c r="B4" s="33"/>
      <c r="C4" s="32" t="s">
        <v>2</v>
      </c>
      <c r="D4" s="32"/>
      <c r="E4" s="32"/>
      <c r="F4" s="32"/>
      <c r="G4" s="32"/>
      <c r="H4" s="32"/>
      <c r="I4" s="32"/>
      <c r="J4" s="32"/>
      <c r="K4" s="32"/>
      <c r="L4" s="28"/>
    </row>
    <row r="5" spans="1:40" ht="86.25" customHeight="1" x14ac:dyDescent="0.25">
      <c r="A5" s="33"/>
      <c r="B5" s="33"/>
      <c r="C5" s="10" t="s">
        <v>3</v>
      </c>
      <c r="D5" s="10" t="s">
        <v>4</v>
      </c>
      <c r="E5" s="10" t="s">
        <v>5</v>
      </c>
      <c r="F5" s="10" t="s">
        <v>6</v>
      </c>
      <c r="G5" s="10" t="s">
        <v>7</v>
      </c>
      <c r="H5" s="10" t="s">
        <v>74</v>
      </c>
      <c r="I5" s="10" t="s">
        <v>76</v>
      </c>
      <c r="J5" s="34" t="s">
        <v>8</v>
      </c>
      <c r="K5" s="35" t="s">
        <v>78</v>
      </c>
      <c r="L5" s="28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</row>
    <row r="6" spans="1:40" s="3" customFormat="1" x14ac:dyDescent="0.25">
      <c r="A6" s="33"/>
      <c r="B6" s="33"/>
      <c r="C6" s="34" t="s">
        <v>9</v>
      </c>
      <c r="D6" s="34"/>
      <c r="E6" s="34"/>
      <c r="F6" s="34"/>
      <c r="G6" s="34"/>
      <c r="H6" s="34"/>
      <c r="I6" s="34"/>
      <c r="J6" s="34"/>
      <c r="K6" s="35"/>
      <c r="L6" s="28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</row>
    <row r="7" spans="1:40" ht="38.25" x14ac:dyDescent="0.25">
      <c r="A7" s="33"/>
      <c r="B7" s="33"/>
      <c r="C7" s="24" t="s">
        <v>10</v>
      </c>
      <c r="D7" s="15" t="s">
        <v>11</v>
      </c>
      <c r="E7" s="15" t="s">
        <v>12</v>
      </c>
      <c r="F7" s="15" t="s">
        <v>12</v>
      </c>
      <c r="G7" s="15" t="s">
        <v>13</v>
      </c>
      <c r="H7" s="15" t="s">
        <v>75</v>
      </c>
      <c r="I7" s="15" t="s">
        <v>14</v>
      </c>
      <c r="J7" s="34"/>
      <c r="K7" s="35"/>
      <c r="L7" s="29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</row>
    <row r="8" spans="1:40" ht="38.25" x14ac:dyDescent="0.25">
      <c r="A8" s="26" t="s">
        <v>15</v>
      </c>
      <c r="B8" s="26" t="s">
        <v>50</v>
      </c>
      <c r="C8" s="10">
        <v>0</v>
      </c>
      <c r="D8" s="10">
        <v>0</v>
      </c>
      <c r="E8" s="8">
        <v>0</v>
      </c>
      <c r="F8" s="10">
        <v>0</v>
      </c>
      <c r="G8" s="10">
        <v>0</v>
      </c>
      <c r="H8" s="10">
        <v>0</v>
      </c>
      <c r="I8" s="8">
        <f>l_s!I8*365*86.4</f>
        <v>0</v>
      </c>
      <c r="J8" s="10">
        <f>SUM(C8:I8)</f>
        <v>0</v>
      </c>
      <c r="K8" s="9">
        <f>l_s!K8*365*86.4</f>
        <v>604860.48</v>
      </c>
      <c r="L8" s="25">
        <v>0</v>
      </c>
    </row>
    <row r="9" spans="1:40" ht="38.25" x14ac:dyDescent="0.25">
      <c r="A9" s="26" t="s">
        <v>16</v>
      </c>
      <c r="B9" s="26" t="s">
        <v>87</v>
      </c>
      <c r="C9" s="5">
        <v>592876.80000000005</v>
      </c>
      <c r="D9" s="5">
        <v>31536</v>
      </c>
      <c r="E9" s="21">
        <v>17660.16</v>
      </c>
      <c r="F9" s="5">
        <v>2207.52</v>
      </c>
      <c r="G9" s="5">
        <v>0</v>
      </c>
      <c r="H9" s="21">
        <v>33847.462</v>
      </c>
      <c r="I9" s="22">
        <v>315.36</v>
      </c>
      <c r="J9" s="8">
        <f>SUM(C9:I9)</f>
        <v>678443.30200000003</v>
      </c>
      <c r="K9" s="9">
        <f>l_s!K9*365*86.4</f>
        <v>9315419.0399999991</v>
      </c>
      <c r="L9" s="25">
        <v>7</v>
      </c>
    </row>
    <row r="10" spans="1:40" ht="38.25" x14ac:dyDescent="0.25">
      <c r="A10" s="26" t="s">
        <v>17</v>
      </c>
      <c r="B10" s="26" t="s">
        <v>51</v>
      </c>
      <c r="C10" s="8">
        <v>827189.28</v>
      </c>
      <c r="D10" s="8">
        <v>188585.2</v>
      </c>
      <c r="E10" s="8">
        <v>37978</v>
      </c>
      <c r="F10" s="8">
        <v>60830</v>
      </c>
      <c r="G10" s="10">
        <v>0</v>
      </c>
      <c r="H10" s="8">
        <v>221939.24</v>
      </c>
      <c r="I10" s="16">
        <v>13245.12</v>
      </c>
      <c r="J10" s="8">
        <f>SUM(C10:I10)</f>
        <v>1349766.84</v>
      </c>
      <c r="K10" s="9">
        <f>l_s!K10*365*86.4</f>
        <v>9217026.7199999988</v>
      </c>
      <c r="L10" s="25">
        <v>15</v>
      </c>
    </row>
    <row r="11" spans="1:40" ht="38.25" x14ac:dyDescent="0.25">
      <c r="A11" s="26" t="s">
        <v>18</v>
      </c>
      <c r="B11" s="26" t="s">
        <v>52</v>
      </c>
      <c r="C11" s="8">
        <v>550548</v>
      </c>
      <c r="D11" s="8">
        <v>47400</v>
      </c>
      <c r="E11" s="8">
        <v>657</v>
      </c>
      <c r="F11" s="10">
        <v>0</v>
      </c>
      <c r="G11" s="8">
        <v>0</v>
      </c>
      <c r="H11" s="8">
        <v>183224</v>
      </c>
      <c r="I11" s="9">
        <v>0</v>
      </c>
      <c r="J11" s="8">
        <f>SUM(C11:H11)</f>
        <v>781829</v>
      </c>
      <c r="K11" s="9">
        <f>l_s!K11*365*86.4</f>
        <v>9937308.9600000009</v>
      </c>
      <c r="L11" s="25">
        <v>8</v>
      </c>
    </row>
    <row r="12" spans="1:40" ht="38.25" x14ac:dyDescent="0.25">
      <c r="A12" s="26" t="s">
        <v>19</v>
      </c>
      <c r="B12" s="26" t="s">
        <v>53</v>
      </c>
      <c r="C12" s="8">
        <v>670597</v>
      </c>
      <c r="D12" s="8">
        <v>8147</v>
      </c>
      <c r="E12" s="8">
        <v>0</v>
      </c>
      <c r="F12" s="8">
        <v>0</v>
      </c>
      <c r="G12" s="10">
        <v>0</v>
      </c>
      <c r="H12" s="17">
        <v>81884.88</v>
      </c>
      <c r="I12" s="8">
        <v>2874</v>
      </c>
      <c r="J12" s="8">
        <f t="shared" ref="J12:J21" si="0">SUM(C12:I12)</f>
        <v>763502.88</v>
      </c>
      <c r="K12" s="9">
        <f>l_s!K12*365*86.4</f>
        <v>2729125.4400000004</v>
      </c>
      <c r="L12" s="25">
        <v>28</v>
      </c>
    </row>
    <row r="13" spans="1:40" ht="38.25" x14ac:dyDescent="0.25">
      <c r="A13" s="26" t="s">
        <v>20</v>
      </c>
      <c r="B13" s="26" t="s">
        <v>54</v>
      </c>
      <c r="C13" s="8">
        <v>44319</v>
      </c>
      <c r="D13" s="8">
        <v>0</v>
      </c>
      <c r="E13" s="10">
        <v>0</v>
      </c>
      <c r="F13" s="10">
        <v>0</v>
      </c>
      <c r="G13" s="10">
        <v>0</v>
      </c>
      <c r="H13" s="8">
        <v>23967.360000000001</v>
      </c>
      <c r="I13" s="10">
        <v>0</v>
      </c>
      <c r="J13" s="8">
        <f t="shared" si="0"/>
        <v>68286.36</v>
      </c>
      <c r="K13" s="9">
        <f>l_s!K13*365*86.4</f>
        <v>1504267.2000000002</v>
      </c>
      <c r="L13" s="25">
        <v>5</v>
      </c>
    </row>
    <row r="14" spans="1:40" ht="39" thickBot="1" x14ac:dyDescent="0.3">
      <c r="A14" s="26" t="s">
        <v>21</v>
      </c>
      <c r="B14" s="26" t="s">
        <v>55</v>
      </c>
      <c r="C14" s="8">
        <v>121069</v>
      </c>
      <c r="D14" s="8">
        <v>39209</v>
      </c>
      <c r="E14" s="8">
        <v>0</v>
      </c>
      <c r="F14" s="8">
        <v>842</v>
      </c>
      <c r="G14" s="10">
        <v>0</v>
      </c>
      <c r="H14" s="8">
        <v>156647.48000000001</v>
      </c>
      <c r="I14" s="8">
        <v>1.0109999999999999</v>
      </c>
      <c r="J14" s="8">
        <f t="shared" si="0"/>
        <v>317768.49099999998</v>
      </c>
      <c r="K14" s="9">
        <f>l_s!K14*365*86.4</f>
        <v>5329584</v>
      </c>
      <c r="L14" s="25">
        <v>6</v>
      </c>
    </row>
    <row r="15" spans="1:40" ht="39" thickBot="1" x14ac:dyDescent="0.3">
      <c r="A15" s="26" t="s">
        <v>22</v>
      </c>
      <c r="B15" s="26" t="s">
        <v>56</v>
      </c>
      <c r="C15" s="8">
        <v>1135793</v>
      </c>
      <c r="D15" s="8">
        <v>1630</v>
      </c>
      <c r="E15" s="18">
        <v>2325</v>
      </c>
      <c r="F15" s="8">
        <v>921</v>
      </c>
      <c r="G15" s="10">
        <v>0</v>
      </c>
      <c r="H15" s="8">
        <v>18921.599999999999</v>
      </c>
      <c r="I15" s="8">
        <v>901</v>
      </c>
      <c r="J15" s="8">
        <f t="shared" si="0"/>
        <v>1160491.6000000001</v>
      </c>
      <c r="K15" s="9">
        <f>l_s!K15*365*86.4</f>
        <v>7284816.0000000009</v>
      </c>
      <c r="L15" s="25">
        <v>16</v>
      </c>
    </row>
    <row r="16" spans="1:40" ht="38.25" x14ac:dyDescent="0.25">
      <c r="A16" s="26" t="s">
        <v>23</v>
      </c>
      <c r="B16" s="26" t="s">
        <v>57</v>
      </c>
      <c r="C16" s="19">
        <v>93276</v>
      </c>
      <c r="D16" s="10">
        <v>0</v>
      </c>
      <c r="E16" s="10">
        <v>0</v>
      </c>
      <c r="F16" s="10">
        <v>0</v>
      </c>
      <c r="G16" s="10">
        <v>0</v>
      </c>
      <c r="H16" s="10">
        <v>0</v>
      </c>
      <c r="I16" s="10">
        <v>0</v>
      </c>
      <c r="J16" s="8">
        <f t="shared" si="0"/>
        <v>93276</v>
      </c>
      <c r="K16" s="9">
        <f>l_s!K16*365*86.4</f>
        <v>819936</v>
      </c>
      <c r="L16" s="25">
        <v>12</v>
      </c>
    </row>
    <row r="17" spans="1:12" ht="38.25" x14ac:dyDescent="0.25">
      <c r="A17" s="26" t="s">
        <v>24</v>
      </c>
      <c r="B17" s="26" t="s">
        <v>58</v>
      </c>
      <c r="C17" s="10">
        <v>0</v>
      </c>
      <c r="D17" s="10">
        <v>0</v>
      </c>
      <c r="E17" s="10">
        <v>0</v>
      </c>
      <c r="F17" s="9">
        <v>121</v>
      </c>
      <c r="G17" s="10">
        <v>0</v>
      </c>
      <c r="H17" s="10">
        <v>0</v>
      </c>
      <c r="I17" s="9">
        <v>18415</v>
      </c>
      <c r="J17" s="10">
        <f t="shared" si="0"/>
        <v>18536</v>
      </c>
      <c r="K17" s="9">
        <f>l_s!K17*365*86.4</f>
        <v>693792</v>
      </c>
      <c r="L17" s="25">
        <v>3</v>
      </c>
    </row>
    <row r="18" spans="1:12" ht="38.25" x14ac:dyDescent="0.25">
      <c r="A18" s="26" t="s">
        <v>25</v>
      </c>
      <c r="B18" s="26" t="s">
        <v>59</v>
      </c>
      <c r="C18" s="8">
        <v>126958</v>
      </c>
      <c r="D18" s="9">
        <v>3</v>
      </c>
      <c r="E18" s="10">
        <v>0</v>
      </c>
      <c r="F18" s="10">
        <v>0</v>
      </c>
      <c r="G18" s="10">
        <v>0</v>
      </c>
      <c r="H18" s="9">
        <v>0</v>
      </c>
      <c r="I18" s="10">
        <v>0</v>
      </c>
      <c r="J18" s="8">
        <f t="shared" si="0"/>
        <v>126961</v>
      </c>
      <c r="K18" s="9">
        <f>l_s!K18*365*86.4</f>
        <v>1135296</v>
      </c>
      <c r="L18" s="25">
        <v>11</v>
      </c>
    </row>
    <row r="19" spans="1:12" ht="38.25" x14ac:dyDescent="0.25">
      <c r="A19" s="26" t="s">
        <v>26</v>
      </c>
      <c r="B19" s="26" t="s">
        <v>60</v>
      </c>
      <c r="C19" s="10">
        <v>0</v>
      </c>
      <c r="D19" s="10">
        <v>0</v>
      </c>
      <c r="E19" s="10">
        <v>0</v>
      </c>
      <c r="F19" s="10">
        <v>0</v>
      </c>
      <c r="G19" s="10">
        <v>0</v>
      </c>
      <c r="H19" s="8">
        <v>0</v>
      </c>
      <c r="I19" s="10">
        <v>0</v>
      </c>
      <c r="J19" s="8">
        <f t="shared" si="0"/>
        <v>0</v>
      </c>
      <c r="K19" s="9">
        <f>l_s!K19*365*86.4</f>
        <v>220752</v>
      </c>
      <c r="L19" s="25">
        <f t="shared" ref="L19:L25" si="1">J19/K19*100</f>
        <v>0</v>
      </c>
    </row>
    <row r="20" spans="1:12" ht="38.25" x14ac:dyDescent="0.25">
      <c r="A20" s="26" t="s">
        <v>27</v>
      </c>
      <c r="B20" s="26" t="s">
        <v>61</v>
      </c>
      <c r="C20" s="8">
        <v>520520</v>
      </c>
      <c r="D20" s="10">
        <v>0</v>
      </c>
      <c r="E20" s="10">
        <v>0</v>
      </c>
      <c r="F20" s="10">
        <v>0</v>
      </c>
      <c r="G20" s="10">
        <v>0</v>
      </c>
      <c r="H20" s="10">
        <v>0</v>
      </c>
      <c r="I20" s="8">
        <v>4326</v>
      </c>
      <c r="J20" s="8">
        <f t="shared" si="0"/>
        <v>524846</v>
      </c>
      <c r="K20" s="9">
        <f>l_s!K20*365*86.4</f>
        <v>1261440</v>
      </c>
      <c r="L20" s="25">
        <v>42</v>
      </c>
    </row>
    <row r="21" spans="1:12" ht="76.5" x14ac:dyDescent="0.25">
      <c r="A21" s="26" t="s">
        <v>28</v>
      </c>
      <c r="B21" s="26" t="s">
        <v>88</v>
      </c>
      <c r="C21" s="8">
        <v>3930682</v>
      </c>
      <c r="D21" s="8">
        <v>69039</v>
      </c>
      <c r="E21" s="8">
        <v>82199</v>
      </c>
      <c r="F21" s="10">
        <v>413</v>
      </c>
      <c r="G21" s="9">
        <v>940</v>
      </c>
      <c r="H21" s="8">
        <v>683011.8</v>
      </c>
      <c r="I21" s="8">
        <v>36096</v>
      </c>
      <c r="J21" s="8">
        <f t="shared" si="0"/>
        <v>4802380.8</v>
      </c>
      <c r="K21" s="9">
        <f>l_s!K21*365*86.4</f>
        <v>60788793.600000001</v>
      </c>
      <c r="L21" s="25">
        <v>8</v>
      </c>
    </row>
    <row r="22" spans="1:12" ht="51" x14ac:dyDescent="0.25">
      <c r="A22" s="26" t="s">
        <v>29</v>
      </c>
      <c r="B22" s="26" t="s">
        <v>89</v>
      </c>
      <c r="C22" s="8">
        <v>537843</v>
      </c>
      <c r="D22" s="8">
        <v>20381</v>
      </c>
      <c r="E22" s="8">
        <v>2331</v>
      </c>
      <c r="F22" s="10">
        <v>0</v>
      </c>
      <c r="G22" s="9">
        <v>0</v>
      </c>
      <c r="H22" s="8">
        <v>275427.96000000002</v>
      </c>
      <c r="I22" s="8">
        <v>30708</v>
      </c>
      <c r="J22" s="8">
        <f t="shared" ref="J22:J27" si="2">SUM(C22:I22)</f>
        <v>866690.96</v>
      </c>
      <c r="K22" s="9">
        <f>l_s!K22*365*86.4</f>
        <v>7834803.8400000008</v>
      </c>
      <c r="L22" s="25">
        <v>11</v>
      </c>
    </row>
    <row r="23" spans="1:12" ht="51" x14ac:dyDescent="0.25">
      <c r="A23" s="26" t="s">
        <v>30</v>
      </c>
      <c r="B23" s="26" t="s">
        <v>90</v>
      </c>
      <c r="C23" s="8">
        <v>0</v>
      </c>
      <c r="D23" s="8">
        <v>78383</v>
      </c>
      <c r="E23" s="8">
        <v>205</v>
      </c>
      <c r="F23" s="10">
        <v>0</v>
      </c>
      <c r="G23" s="9">
        <v>0</v>
      </c>
      <c r="H23" s="8">
        <v>0</v>
      </c>
      <c r="I23" s="8">
        <v>9871</v>
      </c>
      <c r="J23" s="8">
        <f t="shared" si="2"/>
        <v>88459</v>
      </c>
      <c r="K23" s="9">
        <f>l_s!K23*365*86.4</f>
        <v>567648</v>
      </c>
      <c r="L23" s="25">
        <v>16</v>
      </c>
    </row>
    <row r="24" spans="1:12" ht="38.25" x14ac:dyDescent="0.25">
      <c r="A24" s="26" t="s">
        <v>31</v>
      </c>
      <c r="B24" s="26" t="s">
        <v>91</v>
      </c>
      <c r="C24" s="8">
        <v>0</v>
      </c>
      <c r="D24" s="8">
        <v>0</v>
      </c>
      <c r="E24" s="8">
        <v>0</v>
      </c>
      <c r="F24" s="10">
        <v>0</v>
      </c>
      <c r="G24" s="9">
        <v>0</v>
      </c>
      <c r="H24" s="8">
        <v>0</v>
      </c>
      <c r="I24" s="8">
        <v>0</v>
      </c>
      <c r="J24" s="8">
        <f t="shared" si="2"/>
        <v>0</v>
      </c>
      <c r="K24" s="9">
        <f>l_s!K24*365*86.4</f>
        <v>693792</v>
      </c>
      <c r="L24" s="25">
        <f t="shared" si="1"/>
        <v>0</v>
      </c>
    </row>
    <row r="25" spans="1:12" ht="38.25" x14ac:dyDescent="0.25">
      <c r="A25" s="26" t="s">
        <v>32</v>
      </c>
      <c r="B25" s="26" t="s">
        <v>92</v>
      </c>
      <c r="C25" s="8">
        <v>0</v>
      </c>
      <c r="D25" s="8">
        <v>0</v>
      </c>
      <c r="E25" s="8">
        <v>0</v>
      </c>
      <c r="F25" s="10">
        <v>0</v>
      </c>
      <c r="G25" s="9">
        <v>0</v>
      </c>
      <c r="H25" s="8">
        <v>0</v>
      </c>
      <c r="I25" s="8">
        <v>0</v>
      </c>
      <c r="J25" s="8">
        <f t="shared" si="2"/>
        <v>0</v>
      </c>
      <c r="K25" s="9">
        <f>l_s!K25*365*86.4</f>
        <v>819936</v>
      </c>
      <c r="L25" s="25">
        <f t="shared" si="1"/>
        <v>0</v>
      </c>
    </row>
    <row r="26" spans="1:12" ht="38.25" x14ac:dyDescent="0.25">
      <c r="A26" s="26" t="s">
        <v>33</v>
      </c>
      <c r="B26" s="26" t="s">
        <v>93</v>
      </c>
      <c r="C26" s="8">
        <v>0</v>
      </c>
      <c r="D26" s="8">
        <v>0</v>
      </c>
      <c r="E26" s="8">
        <v>0</v>
      </c>
      <c r="F26" s="10">
        <v>0</v>
      </c>
      <c r="G26" s="9">
        <v>0</v>
      </c>
      <c r="H26" s="8">
        <v>1892.16</v>
      </c>
      <c r="I26" s="8">
        <v>0</v>
      </c>
      <c r="J26" s="8">
        <f t="shared" si="2"/>
        <v>1892.16</v>
      </c>
      <c r="K26" s="9">
        <f>l_s!K26*365*86.4</f>
        <v>157680</v>
      </c>
      <c r="L26" s="25">
        <v>1</v>
      </c>
    </row>
    <row r="27" spans="1:12" ht="38.25" x14ac:dyDescent="0.25">
      <c r="A27" s="26" t="s">
        <v>34</v>
      </c>
      <c r="B27" s="26" t="s">
        <v>94</v>
      </c>
      <c r="C27" s="8">
        <v>0</v>
      </c>
      <c r="D27" s="8">
        <v>117</v>
      </c>
      <c r="E27" s="8">
        <v>0</v>
      </c>
      <c r="F27" s="10">
        <v>0</v>
      </c>
      <c r="G27" s="9">
        <v>0</v>
      </c>
      <c r="H27" s="8">
        <v>13245.12</v>
      </c>
      <c r="I27" s="8">
        <v>2398</v>
      </c>
      <c r="J27" s="8">
        <f t="shared" si="2"/>
        <v>15760.12</v>
      </c>
      <c r="K27" s="9">
        <f>l_s!K27*365*86.4</f>
        <v>235889.28000000003</v>
      </c>
      <c r="L27" s="25">
        <v>7</v>
      </c>
    </row>
    <row r="28" spans="1:12" ht="38.25" x14ac:dyDescent="0.25">
      <c r="A28" s="26" t="s">
        <v>35</v>
      </c>
      <c r="B28" s="26" t="s">
        <v>95</v>
      </c>
      <c r="C28" s="8">
        <v>0</v>
      </c>
      <c r="D28" s="8">
        <v>8239</v>
      </c>
      <c r="E28" s="8">
        <v>112452</v>
      </c>
      <c r="F28" s="10">
        <v>75225</v>
      </c>
      <c r="G28" s="9">
        <v>0</v>
      </c>
      <c r="H28" s="8">
        <v>321667.20000000001</v>
      </c>
      <c r="I28" s="8">
        <v>39534</v>
      </c>
      <c r="J28" s="8">
        <f>SUM(C28:I28)</f>
        <v>557117.19999999995</v>
      </c>
      <c r="K28" s="9">
        <f>l_s!K28*365*86.4</f>
        <v>1513728</v>
      </c>
      <c r="L28" s="25">
        <v>37</v>
      </c>
    </row>
    <row r="29" spans="1:12" ht="51" x14ac:dyDescent="0.25">
      <c r="A29" s="26" t="s">
        <v>36</v>
      </c>
      <c r="B29" s="26" t="s">
        <v>96</v>
      </c>
      <c r="C29" s="8">
        <v>600000</v>
      </c>
      <c r="D29" s="8">
        <v>1264774</v>
      </c>
      <c r="E29" s="8">
        <v>13297</v>
      </c>
      <c r="F29" s="10">
        <v>4827</v>
      </c>
      <c r="G29" s="9">
        <v>0</v>
      </c>
      <c r="H29" s="8">
        <v>455396.48</v>
      </c>
      <c r="I29" s="8">
        <v>108215</v>
      </c>
      <c r="J29" s="8">
        <f>SUM(C29:I29)</f>
        <v>2446509.48</v>
      </c>
      <c r="K29" s="9">
        <f>l_s!K29*365*86.4</f>
        <v>84910049.280000001</v>
      </c>
      <c r="L29" s="25">
        <v>3</v>
      </c>
    </row>
    <row r="30" spans="1:12" ht="38.25" x14ac:dyDescent="0.25">
      <c r="A30" s="26" t="s">
        <v>37</v>
      </c>
      <c r="B30" s="26" t="s">
        <v>62</v>
      </c>
      <c r="C30" s="8">
        <v>87910</v>
      </c>
      <c r="D30" s="8">
        <v>31383</v>
      </c>
      <c r="E30" s="8">
        <v>59399</v>
      </c>
      <c r="F30" s="10">
        <v>235624</v>
      </c>
      <c r="G30" s="9">
        <v>3659</v>
      </c>
      <c r="H30" s="8">
        <v>54334</v>
      </c>
      <c r="I30" s="8">
        <v>5210</v>
      </c>
      <c r="J30" s="8">
        <f>SUM(C30:I30)</f>
        <v>477519</v>
      </c>
      <c r="K30" s="9">
        <f>l_s!K30*365*86.4</f>
        <v>34829304.480000004</v>
      </c>
      <c r="L30" s="25">
        <v>1</v>
      </c>
    </row>
    <row r="31" spans="1:12" ht="38.25" x14ac:dyDescent="0.25">
      <c r="A31" s="26" t="s">
        <v>38</v>
      </c>
      <c r="B31" s="26" t="s">
        <v>63</v>
      </c>
      <c r="C31" s="8">
        <v>195130</v>
      </c>
      <c r="D31" s="8">
        <v>0</v>
      </c>
      <c r="E31" s="8">
        <v>0</v>
      </c>
      <c r="F31" s="10">
        <v>0</v>
      </c>
      <c r="G31" s="9">
        <v>0</v>
      </c>
      <c r="H31" s="8">
        <v>0</v>
      </c>
      <c r="I31" s="8">
        <v>0</v>
      </c>
      <c r="J31" s="8">
        <f t="shared" ref="J31:J32" si="3">SUM(C31:I31)</f>
        <v>195130</v>
      </c>
      <c r="K31" s="9">
        <f>l_s!K31*365*86.4</f>
        <v>22838591.952</v>
      </c>
      <c r="L31" s="25">
        <v>1</v>
      </c>
    </row>
    <row r="32" spans="1:12" ht="38.25" x14ac:dyDescent="0.25">
      <c r="A32" s="26" t="s">
        <v>39</v>
      </c>
      <c r="B32" s="26" t="s">
        <v>64</v>
      </c>
      <c r="C32" s="8">
        <v>543766</v>
      </c>
      <c r="D32" s="8">
        <v>0</v>
      </c>
      <c r="E32" s="8">
        <v>0</v>
      </c>
      <c r="F32" s="10">
        <v>0</v>
      </c>
      <c r="G32" s="9">
        <v>0</v>
      </c>
      <c r="H32" s="8">
        <v>7592</v>
      </c>
      <c r="I32" s="8">
        <v>826</v>
      </c>
      <c r="J32" s="8">
        <f t="shared" si="3"/>
        <v>552184</v>
      </c>
      <c r="K32" s="9">
        <f>l_s!K32*365*86.4</f>
        <v>12433194.144000003</v>
      </c>
      <c r="L32" s="25">
        <v>4</v>
      </c>
    </row>
    <row r="33" spans="1:12" ht="51" x14ac:dyDescent="0.25">
      <c r="A33" s="26" t="s">
        <v>40</v>
      </c>
      <c r="B33" s="26" t="s">
        <v>97</v>
      </c>
      <c r="C33" s="8">
        <v>14280</v>
      </c>
      <c r="D33" s="8">
        <v>22496</v>
      </c>
      <c r="E33" s="8">
        <v>6227</v>
      </c>
      <c r="F33" s="10">
        <v>21782</v>
      </c>
      <c r="G33" s="9">
        <v>0</v>
      </c>
      <c r="H33" s="8">
        <v>0</v>
      </c>
      <c r="I33" s="8">
        <v>10966</v>
      </c>
      <c r="J33" s="8">
        <f>SUM(C33:I33)</f>
        <v>75751</v>
      </c>
      <c r="K33" s="9">
        <f>l_s!K33*365*86.4</f>
        <v>6226657.0559999999</v>
      </c>
      <c r="L33" s="25">
        <v>1</v>
      </c>
    </row>
    <row r="34" spans="1:12" ht="38.25" x14ac:dyDescent="0.25">
      <c r="A34" s="26" t="s">
        <v>41</v>
      </c>
      <c r="B34" s="26" t="s">
        <v>65</v>
      </c>
      <c r="C34" s="8">
        <v>135785</v>
      </c>
      <c r="D34" s="8">
        <v>260584</v>
      </c>
      <c r="E34" s="8">
        <v>0</v>
      </c>
      <c r="F34" s="10">
        <v>0</v>
      </c>
      <c r="G34" s="9">
        <v>0</v>
      </c>
      <c r="H34" s="8">
        <v>169</v>
      </c>
      <c r="I34" s="8">
        <v>0</v>
      </c>
      <c r="J34" s="8">
        <f>SUM(C34:I34)</f>
        <v>396538</v>
      </c>
      <c r="K34" s="9">
        <f>l_s!K34*365*86.4</f>
        <v>4114817.28</v>
      </c>
      <c r="L34" s="25">
        <v>10</v>
      </c>
    </row>
    <row r="35" spans="1:12" ht="38.25" x14ac:dyDescent="0.25">
      <c r="A35" s="26" t="s">
        <v>42</v>
      </c>
      <c r="B35" s="26" t="s">
        <v>66</v>
      </c>
      <c r="C35" s="8">
        <v>0</v>
      </c>
      <c r="D35" s="8">
        <v>0</v>
      </c>
      <c r="E35" s="8">
        <v>0</v>
      </c>
      <c r="F35" s="10">
        <v>0</v>
      </c>
      <c r="G35" s="9">
        <v>0</v>
      </c>
      <c r="H35" s="8">
        <v>4730.3999999999996</v>
      </c>
      <c r="I35" s="8">
        <v>0</v>
      </c>
      <c r="J35" s="8">
        <f>SUM(C35:I35)</f>
        <v>4730.3999999999996</v>
      </c>
      <c r="K35" s="9">
        <f>l_s!K35*365*86.4</f>
        <v>2149493.7599999998</v>
      </c>
      <c r="L35" s="25">
        <v>0</v>
      </c>
    </row>
    <row r="36" spans="1:12" ht="89.25" x14ac:dyDescent="0.25">
      <c r="A36" s="26" t="s">
        <v>43</v>
      </c>
      <c r="B36" s="26" t="s">
        <v>98</v>
      </c>
      <c r="C36" s="8">
        <v>648400</v>
      </c>
      <c r="D36" s="8">
        <v>0</v>
      </c>
      <c r="E36" s="8">
        <v>0</v>
      </c>
      <c r="F36" s="10">
        <v>0</v>
      </c>
      <c r="G36" s="9">
        <v>0</v>
      </c>
      <c r="H36" s="8">
        <v>78047.56</v>
      </c>
      <c r="I36" s="8">
        <v>0</v>
      </c>
      <c r="J36" s="8">
        <f t="shared" ref="J36:J47" si="4">SUM(C36:I36)</f>
        <v>726447.56</v>
      </c>
      <c r="K36" s="9">
        <f>l_s!K36*365*86.4</f>
        <v>6994684.8000000007</v>
      </c>
      <c r="L36" s="25">
        <v>10</v>
      </c>
    </row>
    <row r="37" spans="1:12" ht="76.5" x14ac:dyDescent="0.25">
      <c r="A37" s="26" t="s">
        <v>44</v>
      </c>
      <c r="B37" s="26" t="s">
        <v>99</v>
      </c>
      <c r="C37" s="8">
        <v>3119770</v>
      </c>
      <c r="D37" s="8">
        <v>0</v>
      </c>
      <c r="E37" s="8">
        <v>0</v>
      </c>
      <c r="F37" s="10">
        <v>0</v>
      </c>
      <c r="G37" s="9">
        <v>0</v>
      </c>
      <c r="H37" s="8">
        <v>111068.12</v>
      </c>
      <c r="I37" s="8">
        <v>49</v>
      </c>
      <c r="J37" s="8">
        <f t="shared" si="4"/>
        <v>3230887.12</v>
      </c>
      <c r="K37" s="9">
        <f>l_s!K37*365*86.4</f>
        <v>24043046.400000002</v>
      </c>
      <c r="L37" s="25">
        <v>13</v>
      </c>
    </row>
    <row r="38" spans="1:12" ht="76.5" x14ac:dyDescent="0.25">
      <c r="A38" s="26" t="s">
        <v>45</v>
      </c>
      <c r="B38" s="26" t="s">
        <v>100</v>
      </c>
      <c r="C38" s="8">
        <v>1272563</v>
      </c>
      <c r="D38" s="8">
        <v>57742</v>
      </c>
      <c r="E38" s="8">
        <v>9964</v>
      </c>
      <c r="F38" s="10">
        <v>0</v>
      </c>
      <c r="G38" s="9">
        <v>0</v>
      </c>
      <c r="H38" s="8">
        <v>714910.48</v>
      </c>
      <c r="I38" s="8">
        <v>27619</v>
      </c>
      <c r="J38" s="8">
        <f t="shared" si="4"/>
        <v>2082798.48</v>
      </c>
      <c r="K38" s="9">
        <f>l_s!K38*365*86.4</f>
        <v>14273193.600000001</v>
      </c>
      <c r="L38" s="25">
        <v>15</v>
      </c>
    </row>
    <row r="39" spans="1:12" ht="63.75" x14ac:dyDescent="0.25">
      <c r="A39" s="26" t="s">
        <v>46</v>
      </c>
      <c r="B39" s="26" t="s">
        <v>101</v>
      </c>
      <c r="C39" s="8">
        <v>52440</v>
      </c>
      <c r="D39" s="8">
        <v>4047</v>
      </c>
      <c r="E39" s="8">
        <v>4005</v>
      </c>
      <c r="F39" s="10">
        <v>0</v>
      </c>
      <c r="G39" s="9">
        <v>0</v>
      </c>
      <c r="H39" s="14">
        <v>185116.32</v>
      </c>
      <c r="I39" s="8">
        <v>4858</v>
      </c>
      <c r="J39" s="8">
        <f t="shared" si="4"/>
        <v>250466.32</v>
      </c>
      <c r="K39" s="9">
        <f>l_s!K39*365*86.4</f>
        <v>7757856.0000000009</v>
      </c>
      <c r="L39" s="25">
        <v>3</v>
      </c>
    </row>
    <row r="40" spans="1:12" ht="51" x14ac:dyDescent="0.25">
      <c r="A40" s="26" t="s">
        <v>86</v>
      </c>
      <c r="B40" s="26" t="s">
        <v>67</v>
      </c>
      <c r="C40" s="8">
        <v>278663</v>
      </c>
      <c r="D40" s="8">
        <v>7930</v>
      </c>
      <c r="E40" s="8">
        <v>2131</v>
      </c>
      <c r="F40" s="10">
        <v>141</v>
      </c>
      <c r="G40" s="9">
        <v>0</v>
      </c>
      <c r="H40" s="8">
        <v>329335.12</v>
      </c>
      <c r="I40" s="8">
        <v>24</v>
      </c>
      <c r="J40" s="8">
        <f t="shared" si="4"/>
        <v>618224.12</v>
      </c>
      <c r="K40" s="9">
        <f>l_s!K40*365*86.4</f>
        <v>12519792</v>
      </c>
      <c r="L40" s="25">
        <v>5</v>
      </c>
    </row>
    <row r="41" spans="1:12" ht="38.25" x14ac:dyDescent="0.25">
      <c r="A41" s="26" t="s">
        <v>85</v>
      </c>
      <c r="B41" s="26" t="s">
        <v>68</v>
      </c>
      <c r="C41" s="8">
        <v>75520</v>
      </c>
      <c r="D41" s="8">
        <v>236251</v>
      </c>
      <c r="E41" s="8">
        <v>9332</v>
      </c>
      <c r="F41" s="10">
        <v>42429</v>
      </c>
      <c r="G41" s="9">
        <v>0</v>
      </c>
      <c r="H41" s="8">
        <v>12756.39</v>
      </c>
      <c r="I41" s="8">
        <v>3337</v>
      </c>
      <c r="J41" s="8">
        <f t="shared" si="4"/>
        <v>379625.39</v>
      </c>
      <c r="K41" s="9">
        <f>l_s!K41*365*86.4</f>
        <v>3557260.8000000003</v>
      </c>
      <c r="L41" s="25">
        <v>11</v>
      </c>
    </row>
    <row r="42" spans="1:12" ht="38.25" x14ac:dyDescent="0.25">
      <c r="A42" s="26" t="s">
        <v>84</v>
      </c>
      <c r="B42" s="26" t="s">
        <v>69</v>
      </c>
      <c r="C42" s="8">
        <v>308228</v>
      </c>
      <c r="D42" s="8">
        <v>0</v>
      </c>
      <c r="E42" s="8">
        <v>0</v>
      </c>
      <c r="F42" s="10">
        <v>0</v>
      </c>
      <c r="G42" s="9">
        <v>0</v>
      </c>
      <c r="H42" s="8">
        <v>203091.84</v>
      </c>
      <c r="I42" s="8">
        <v>347</v>
      </c>
      <c r="J42" s="8">
        <f t="shared" si="4"/>
        <v>511666.83999999997</v>
      </c>
      <c r="K42" s="9">
        <f>l_s!K42*365*86.4</f>
        <v>6199977.6000000006</v>
      </c>
      <c r="L42" s="25">
        <v>8</v>
      </c>
    </row>
    <row r="43" spans="1:12" ht="51" x14ac:dyDescent="0.25">
      <c r="A43" s="26" t="s">
        <v>83</v>
      </c>
      <c r="B43" s="26" t="s">
        <v>102</v>
      </c>
      <c r="C43" s="8">
        <v>22720</v>
      </c>
      <c r="D43" s="8">
        <v>0</v>
      </c>
      <c r="E43" s="8">
        <v>802</v>
      </c>
      <c r="F43" s="10">
        <v>0</v>
      </c>
      <c r="G43" s="9">
        <v>0</v>
      </c>
      <c r="H43" s="8">
        <v>45096.480000000003</v>
      </c>
      <c r="I43" s="8">
        <v>0</v>
      </c>
      <c r="J43" s="8">
        <f t="shared" si="4"/>
        <v>68618.48000000001</v>
      </c>
      <c r="K43" s="9">
        <f>l_s!K43*365*86.4</f>
        <v>3525724.8000000003</v>
      </c>
      <c r="L43" s="25">
        <v>2</v>
      </c>
    </row>
    <row r="44" spans="1:12" ht="25.5" x14ac:dyDescent="0.25">
      <c r="A44" s="26" t="s">
        <v>47</v>
      </c>
      <c r="B44" s="26" t="s">
        <v>70</v>
      </c>
      <c r="C44" s="8">
        <v>233764</v>
      </c>
      <c r="D44" s="8">
        <v>0</v>
      </c>
      <c r="E44" s="8">
        <v>0</v>
      </c>
      <c r="F44" s="10">
        <v>0</v>
      </c>
      <c r="G44" s="9">
        <v>0</v>
      </c>
      <c r="H44" s="8">
        <v>0</v>
      </c>
      <c r="I44" s="8">
        <v>0</v>
      </c>
      <c r="J44" s="8">
        <f t="shared" si="4"/>
        <v>233764</v>
      </c>
      <c r="K44" s="9">
        <f>l_s!K44*365*86.4</f>
        <v>78529685.75999999</v>
      </c>
      <c r="L44" s="25">
        <v>0</v>
      </c>
    </row>
    <row r="45" spans="1:12" ht="25.5" x14ac:dyDescent="0.25">
      <c r="A45" s="26" t="s">
        <v>48</v>
      </c>
      <c r="B45" s="26" t="s">
        <v>70</v>
      </c>
      <c r="C45" s="8">
        <v>24636551</v>
      </c>
      <c r="D45" s="20">
        <v>494269</v>
      </c>
      <c r="E45" s="8">
        <v>732268</v>
      </c>
      <c r="F45" s="10">
        <v>436232</v>
      </c>
      <c r="G45" s="9">
        <v>0</v>
      </c>
      <c r="H45" s="8">
        <v>408973</v>
      </c>
      <c r="I45" s="8">
        <v>25467</v>
      </c>
      <c r="J45" s="8">
        <f t="shared" si="4"/>
        <v>26733760</v>
      </c>
      <c r="K45" s="9">
        <f>l_s!K45*365*86.4</f>
        <v>206662976.64000002</v>
      </c>
      <c r="L45" s="25">
        <v>13</v>
      </c>
    </row>
    <row r="46" spans="1:12" ht="38.25" x14ac:dyDescent="0.25">
      <c r="A46" s="26" t="s">
        <v>49</v>
      </c>
      <c r="B46" s="26" t="s">
        <v>71</v>
      </c>
      <c r="C46" s="8">
        <v>377507</v>
      </c>
      <c r="D46" s="8">
        <v>202</v>
      </c>
      <c r="E46" s="8"/>
      <c r="F46" s="10"/>
      <c r="G46" s="9">
        <v>0</v>
      </c>
      <c r="H46" s="8">
        <v>4415.04</v>
      </c>
      <c r="I46" s="8">
        <v>517</v>
      </c>
      <c r="J46" s="8">
        <f t="shared" si="4"/>
        <v>382641.04</v>
      </c>
      <c r="K46" s="9">
        <f>l_s!K46*365*86.4</f>
        <v>36297936</v>
      </c>
      <c r="L46" s="25">
        <v>1</v>
      </c>
    </row>
    <row r="47" spans="1:12" ht="51" x14ac:dyDescent="0.25">
      <c r="A47" s="26" t="s">
        <v>103</v>
      </c>
      <c r="B47" s="26" t="s">
        <v>72</v>
      </c>
      <c r="C47" s="8">
        <v>169330</v>
      </c>
      <c r="D47" s="8">
        <v>526</v>
      </c>
      <c r="E47" s="8">
        <v>0</v>
      </c>
      <c r="F47" s="10">
        <v>0</v>
      </c>
      <c r="G47" s="9">
        <v>0</v>
      </c>
      <c r="H47" s="8">
        <v>131505.12</v>
      </c>
      <c r="I47" s="8">
        <v>0</v>
      </c>
      <c r="J47" s="8">
        <f t="shared" si="4"/>
        <v>301361.12</v>
      </c>
      <c r="K47" s="9">
        <f>l_s!K47*365*86.4</f>
        <v>40334544</v>
      </c>
      <c r="L47" s="25">
        <v>1</v>
      </c>
    </row>
  </sheetData>
  <mergeCells count="10">
    <mergeCell ref="L3:L7"/>
    <mergeCell ref="A2:L2"/>
    <mergeCell ref="J1:L1"/>
    <mergeCell ref="C3:K3"/>
    <mergeCell ref="C4:K4"/>
    <mergeCell ref="A3:A7"/>
    <mergeCell ref="B3:B7"/>
    <mergeCell ref="J5:J7"/>
    <mergeCell ref="K5:K7"/>
    <mergeCell ref="C6:I6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7"/>
  <sheetViews>
    <sheetView tabSelected="1" workbookViewId="0">
      <selection activeCell="L47" sqref="A1:L47"/>
    </sheetView>
  </sheetViews>
  <sheetFormatPr defaultRowHeight="15" x14ac:dyDescent="0.25"/>
  <cols>
    <col min="1" max="1" width="15.7109375" style="12" customWidth="1"/>
    <col min="2" max="2" width="23.7109375" style="12" customWidth="1"/>
    <col min="3" max="3" width="15" style="12" customWidth="1"/>
    <col min="4" max="4" width="17.140625" style="12" customWidth="1"/>
    <col min="5" max="5" width="15" style="12" customWidth="1"/>
    <col min="6" max="6" width="11.28515625" style="12" customWidth="1"/>
    <col min="7" max="7" width="12.7109375" style="12" customWidth="1"/>
    <col min="8" max="8" width="16.85546875" style="12" customWidth="1"/>
    <col min="9" max="9" width="11.5703125" style="12" customWidth="1"/>
    <col min="10" max="10" width="12.140625" style="12" customWidth="1"/>
    <col min="11" max="11" width="16.42578125" style="12" customWidth="1"/>
    <col min="12" max="12" width="12.7109375" style="12" customWidth="1"/>
    <col min="13" max="16384" width="9.140625" style="12"/>
  </cols>
  <sheetData>
    <row r="1" spans="1:12" ht="28.5" customHeight="1" x14ac:dyDescent="0.25">
      <c r="J1" s="39" t="s">
        <v>77</v>
      </c>
      <c r="K1" s="39"/>
      <c r="L1" s="39"/>
    </row>
    <row r="2" spans="1:12" ht="20.25" customHeight="1" x14ac:dyDescent="0.25">
      <c r="A2" s="40" t="s">
        <v>73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2"/>
    </row>
    <row r="3" spans="1:12" ht="18.75" customHeight="1" x14ac:dyDescent="0.25">
      <c r="A3" s="43" t="s">
        <v>0</v>
      </c>
      <c r="B3" s="43" t="s">
        <v>1</v>
      </c>
      <c r="C3" s="32" t="s">
        <v>81</v>
      </c>
      <c r="D3" s="32"/>
      <c r="E3" s="32"/>
      <c r="F3" s="32"/>
      <c r="G3" s="32"/>
      <c r="H3" s="32"/>
      <c r="I3" s="32"/>
      <c r="J3" s="32"/>
      <c r="K3" s="32"/>
      <c r="L3" s="27" t="s">
        <v>80</v>
      </c>
    </row>
    <row r="4" spans="1:12" ht="18" customHeight="1" x14ac:dyDescent="0.25">
      <c r="A4" s="44"/>
      <c r="B4" s="44"/>
      <c r="C4" s="32" t="s">
        <v>2</v>
      </c>
      <c r="D4" s="32"/>
      <c r="E4" s="32"/>
      <c r="F4" s="32"/>
      <c r="G4" s="32"/>
      <c r="H4" s="32"/>
      <c r="I4" s="32"/>
      <c r="J4" s="32"/>
      <c r="K4" s="32"/>
      <c r="L4" s="28"/>
    </row>
    <row r="5" spans="1:12" ht="97.5" customHeight="1" x14ac:dyDescent="0.25">
      <c r="A5" s="44"/>
      <c r="B5" s="44"/>
      <c r="C5" s="10" t="s">
        <v>3</v>
      </c>
      <c r="D5" s="10" t="s">
        <v>4</v>
      </c>
      <c r="E5" s="10" t="s">
        <v>5</v>
      </c>
      <c r="F5" s="10" t="s">
        <v>6</v>
      </c>
      <c r="G5" s="10" t="s">
        <v>7</v>
      </c>
      <c r="H5" s="10" t="s">
        <v>74</v>
      </c>
      <c r="I5" s="10" t="s">
        <v>76</v>
      </c>
      <c r="J5" s="36" t="s">
        <v>8</v>
      </c>
      <c r="K5" s="27" t="s">
        <v>79</v>
      </c>
      <c r="L5" s="28"/>
    </row>
    <row r="6" spans="1:12" ht="27.75" customHeight="1" x14ac:dyDescent="0.25">
      <c r="A6" s="44"/>
      <c r="B6" s="44"/>
      <c r="C6" s="46" t="s">
        <v>9</v>
      </c>
      <c r="D6" s="47"/>
      <c r="E6" s="47"/>
      <c r="F6" s="47"/>
      <c r="G6" s="47"/>
      <c r="H6" s="47"/>
      <c r="I6" s="48"/>
      <c r="J6" s="37"/>
      <c r="K6" s="28"/>
      <c r="L6" s="28"/>
    </row>
    <row r="7" spans="1:12" ht="47.25" customHeight="1" x14ac:dyDescent="0.25">
      <c r="A7" s="45"/>
      <c r="B7" s="45"/>
      <c r="C7" s="10" t="s">
        <v>10</v>
      </c>
      <c r="D7" s="10" t="s">
        <v>11</v>
      </c>
      <c r="E7" s="10" t="s">
        <v>12</v>
      </c>
      <c r="F7" s="10" t="s">
        <v>12</v>
      </c>
      <c r="G7" s="10" t="s">
        <v>13</v>
      </c>
      <c r="H7" s="15" t="s">
        <v>75</v>
      </c>
      <c r="I7" s="10" t="s">
        <v>14</v>
      </c>
      <c r="J7" s="38"/>
      <c r="K7" s="29"/>
      <c r="L7" s="29"/>
    </row>
    <row r="8" spans="1:12" ht="33" customHeight="1" x14ac:dyDescent="0.25">
      <c r="A8" s="7" t="s">
        <v>15</v>
      </c>
      <c r="B8" s="7" t="s">
        <v>50</v>
      </c>
      <c r="C8" s="11">
        <f>'m3'!C8/365/86.54</f>
        <v>0</v>
      </c>
      <c r="D8" s="11">
        <f>'m3'!D8/365/86.54</f>
        <v>0</v>
      </c>
      <c r="E8" s="11">
        <f>'m3'!E8/365/86.54</f>
        <v>0</v>
      </c>
      <c r="F8" s="11">
        <f>'m3'!F8/365/86.54</f>
        <v>0</v>
      </c>
      <c r="G8" s="11">
        <f>'m3'!G8/365/86.54</f>
        <v>0</v>
      </c>
      <c r="H8" s="11">
        <f>'m3'!H8/365/86.54</f>
        <v>0</v>
      </c>
      <c r="I8" s="11">
        <v>0</v>
      </c>
      <c r="J8" s="11">
        <f>'m3'!J8/365/86.54</f>
        <v>0</v>
      </c>
      <c r="K8" s="11">
        <v>19.18</v>
      </c>
      <c r="L8" s="25">
        <v>0</v>
      </c>
    </row>
    <row r="9" spans="1:12" ht="25.5" x14ac:dyDescent="0.25">
      <c r="A9" s="7" t="s">
        <v>16</v>
      </c>
      <c r="B9" s="49" t="s">
        <v>87</v>
      </c>
      <c r="C9" s="23">
        <f>'m3'!C9/365/86.4</f>
        <v>18.8</v>
      </c>
      <c r="D9" s="23">
        <f>'m3'!D9/365/86.4</f>
        <v>1</v>
      </c>
      <c r="E9" s="23">
        <f>'m3'!E9/365/86.4</f>
        <v>0.55999999999999994</v>
      </c>
      <c r="F9" s="23">
        <f>'m3'!F9/365/86.4</f>
        <v>6.9999999999999993E-2</v>
      </c>
      <c r="G9" s="23">
        <f>'m3'!G9/365/86.4</f>
        <v>0</v>
      </c>
      <c r="H9" s="23">
        <f>'m3'!H9/365/86.4</f>
        <v>1.0732959791983765</v>
      </c>
      <c r="I9" s="23">
        <f>'m3'!I9/365/86.4</f>
        <v>9.9999999999999985E-3</v>
      </c>
      <c r="J9" s="23">
        <f>'m3'!J9/365/86.4</f>
        <v>21.513295979198375</v>
      </c>
      <c r="K9" s="4">
        <v>295.39</v>
      </c>
      <c r="L9" s="25">
        <v>7</v>
      </c>
    </row>
    <row r="10" spans="1:12" ht="25.5" x14ac:dyDescent="0.25">
      <c r="A10" s="7" t="s">
        <v>17</v>
      </c>
      <c r="B10" s="7" t="s">
        <v>51</v>
      </c>
      <c r="C10" s="23">
        <f>'m3'!C10/365/86.4</f>
        <v>26.229999999999997</v>
      </c>
      <c r="D10" s="23">
        <f>'m3'!D10/365/86.4</f>
        <v>5.9799974632166419</v>
      </c>
      <c r="E10" s="23">
        <f>'m3'!E10/365/86.4</f>
        <v>1.2042744799594114</v>
      </c>
      <c r="F10" s="23">
        <f>'m3'!F10/365/86.4</f>
        <v>1.9289066463723998</v>
      </c>
      <c r="G10" s="23">
        <f>'m3'!G10/365/86.4</f>
        <v>0</v>
      </c>
      <c r="H10" s="23">
        <f>'m3'!H10/365/86.4</f>
        <v>7.0376471334348043</v>
      </c>
      <c r="I10" s="23">
        <f>'m3'!I10/365/86.4</f>
        <v>0.42000000000000004</v>
      </c>
      <c r="J10" s="23">
        <f>SUM(C10:I10)</f>
        <v>42.800825722983248</v>
      </c>
      <c r="K10" s="4">
        <v>292.27</v>
      </c>
      <c r="L10" s="25">
        <v>15</v>
      </c>
    </row>
    <row r="11" spans="1:12" ht="25.5" x14ac:dyDescent="0.25">
      <c r="A11" s="7" t="s">
        <v>18</v>
      </c>
      <c r="B11" s="7" t="s">
        <v>52</v>
      </c>
      <c r="C11" s="23">
        <f>'m3'!C11/365/86.4</f>
        <v>17.457762557077622</v>
      </c>
      <c r="D11" s="23">
        <f>'m3'!D11/365/86.4</f>
        <v>1.5030441400304413</v>
      </c>
      <c r="E11" s="23">
        <f>'m3'!E11/365/86.4</f>
        <v>2.0833333333333332E-2</v>
      </c>
      <c r="F11" s="23">
        <f>'m3'!F11/365/86.4</f>
        <v>0</v>
      </c>
      <c r="G11" s="23">
        <f>'m3'!G11/365/86.4</f>
        <v>0</v>
      </c>
      <c r="H11" s="23">
        <f>'m3'!H11/365/86.4</f>
        <v>5.8099949264332826</v>
      </c>
      <c r="I11" s="23">
        <f>'m3'!I11/365/86.4</f>
        <v>0</v>
      </c>
      <c r="J11" s="5">
        <f>SUM(C11:I11)</f>
        <v>24.791634956874677</v>
      </c>
      <c r="K11" s="4">
        <v>315.11</v>
      </c>
      <c r="L11" s="25">
        <v>8</v>
      </c>
    </row>
    <row r="12" spans="1:12" ht="25.5" x14ac:dyDescent="0.25">
      <c r="A12" s="7" t="s">
        <v>19</v>
      </c>
      <c r="B12" s="7" t="s">
        <v>53</v>
      </c>
      <c r="C12" s="23">
        <f>'m3'!C12/365/86.4</f>
        <v>21.264491374936579</v>
      </c>
      <c r="D12" s="23">
        <f>'m3'!D12/365/86.4</f>
        <v>0.25833967529173008</v>
      </c>
      <c r="E12" s="23">
        <f>'m3'!E12/365/86.4</f>
        <v>0</v>
      </c>
      <c r="F12" s="23">
        <f>'m3'!F12/365/86.4</f>
        <v>0</v>
      </c>
      <c r="G12" s="23">
        <f>'m3'!G12/365/86.4</f>
        <v>0</v>
      </c>
      <c r="H12" s="23">
        <f>'m3'!H12/365/86.4</f>
        <v>2.596552511415525</v>
      </c>
      <c r="I12" s="23">
        <f>'m3'!I12/365/86.4</f>
        <v>9.113394216133941E-2</v>
      </c>
      <c r="J12" s="23">
        <f>'m3'!J12/365/86.4</f>
        <v>24.210517503805175</v>
      </c>
      <c r="K12" s="4">
        <v>86.54</v>
      </c>
      <c r="L12" s="25">
        <v>28</v>
      </c>
    </row>
    <row r="13" spans="1:12" ht="25.5" x14ac:dyDescent="0.25">
      <c r="A13" s="7" t="s">
        <v>20</v>
      </c>
      <c r="B13" s="7" t="s">
        <v>54</v>
      </c>
      <c r="C13" s="23">
        <f>'m3'!C13/365/86.4</f>
        <v>1.4053462709284625</v>
      </c>
      <c r="D13" s="23">
        <f>'m3'!D13/365/86.4</f>
        <v>0</v>
      </c>
      <c r="E13" s="23">
        <f>'m3'!E13/365/86.4</f>
        <v>0</v>
      </c>
      <c r="F13" s="23">
        <f>'m3'!F13/365/86.4</f>
        <v>0</v>
      </c>
      <c r="G13" s="23">
        <f>'m3'!G13/365/86.4</f>
        <v>0</v>
      </c>
      <c r="H13" s="23">
        <f>'m3'!H13/365/86.4</f>
        <v>0.76</v>
      </c>
      <c r="I13" s="23">
        <f>'m3'!I13/365/86.4</f>
        <v>0</v>
      </c>
      <c r="J13" s="5">
        <f>SUM(C13:I13)</f>
        <v>2.1653462709284623</v>
      </c>
      <c r="K13" s="4">
        <v>47.7</v>
      </c>
      <c r="L13" s="25">
        <v>5</v>
      </c>
    </row>
    <row r="14" spans="1:12" ht="25.5" x14ac:dyDescent="0.25">
      <c r="A14" s="7" t="s">
        <v>21</v>
      </c>
      <c r="B14" s="7" t="s">
        <v>55</v>
      </c>
      <c r="C14" s="23">
        <f>'m3'!C14/365/86.4</f>
        <v>3.8390728056823944</v>
      </c>
      <c r="D14" s="23">
        <f>'m3'!D14/365/86.4</f>
        <v>1.2433092338914256</v>
      </c>
      <c r="E14" s="23">
        <f>'m3'!E14/365/86.4</f>
        <v>0</v>
      </c>
      <c r="F14" s="23">
        <f>'m3'!F14/365/86.4</f>
        <v>2.669964485032978E-2</v>
      </c>
      <c r="G14" s="23">
        <f>'m3'!G14/365/86.4</f>
        <v>0</v>
      </c>
      <c r="H14" s="23">
        <f>'m3'!H14/365/86.4</f>
        <v>4.9672590055809236</v>
      </c>
      <c r="I14" s="23">
        <f>'m3'!I14/365/86.4</f>
        <v>3.2058599695585993E-5</v>
      </c>
      <c r="J14" s="5">
        <f t="shared" ref="J14:J29" si="0">SUM(C14:I14)</f>
        <v>10.076372748604767</v>
      </c>
      <c r="K14" s="4">
        <v>169</v>
      </c>
      <c r="L14" s="25">
        <v>6</v>
      </c>
    </row>
    <row r="15" spans="1:12" ht="25.5" x14ac:dyDescent="0.25">
      <c r="A15" s="7" t="s">
        <v>22</v>
      </c>
      <c r="B15" s="7" t="s">
        <v>56</v>
      </c>
      <c r="C15" s="23">
        <f>'m3'!C15/365/86.4</f>
        <v>36.015759766615929</v>
      </c>
      <c r="D15" s="23">
        <f>'m3'!D15/365/86.4</f>
        <v>5.1686960933536273E-2</v>
      </c>
      <c r="E15" s="23">
        <f>'m3'!E15/365/86.4</f>
        <v>7.3725266362252656E-2</v>
      </c>
      <c r="F15" s="23">
        <f>'m3'!F15/365/86.4</f>
        <v>2.9204718417047183E-2</v>
      </c>
      <c r="G15" s="23">
        <f>'m3'!G15/365/86.4</f>
        <v>0</v>
      </c>
      <c r="H15" s="23">
        <f>'m3'!H15/365/86.4</f>
        <v>0.59999999999999987</v>
      </c>
      <c r="I15" s="23">
        <f>'m3'!I15/365/86.4</f>
        <v>2.8570522577371894E-2</v>
      </c>
      <c r="J15" s="5">
        <f t="shared" si="0"/>
        <v>36.798947234906144</v>
      </c>
      <c r="K15" s="4">
        <v>231</v>
      </c>
      <c r="L15" s="25">
        <v>16</v>
      </c>
    </row>
    <row r="16" spans="1:12" ht="25.5" x14ac:dyDescent="0.25">
      <c r="A16" s="7" t="s">
        <v>23</v>
      </c>
      <c r="B16" s="7" t="s">
        <v>57</v>
      </c>
      <c r="C16" s="23">
        <f>'m3'!C16/365/86.4</f>
        <v>2.9577625570776256</v>
      </c>
      <c r="D16" s="23">
        <f>'m3'!D16/365/86.4</f>
        <v>0</v>
      </c>
      <c r="E16" s="23">
        <f>'m3'!E16/365/86.4</f>
        <v>0</v>
      </c>
      <c r="F16" s="23">
        <f>'m3'!F16/365/86.4</f>
        <v>0</v>
      </c>
      <c r="G16" s="23">
        <f>'m3'!G16/365/86.4</f>
        <v>0</v>
      </c>
      <c r="H16" s="23">
        <f>'m3'!H16/365/86.4</f>
        <v>0</v>
      </c>
      <c r="I16" s="23">
        <f>'m3'!I16/365/86.4</f>
        <v>0</v>
      </c>
      <c r="J16" s="5">
        <f t="shared" si="0"/>
        <v>2.9577625570776256</v>
      </c>
      <c r="K16" s="11">
        <v>26</v>
      </c>
      <c r="L16" s="25">
        <v>12</v>
      </c>
    </row>
    <row r="17" spans="1:12" ht="25.5" x14ac:dyDescent="0.25">
      <c r="A17" s="7" t="s">
        <v>24</v>
      </c>
      <c r="B17" s="7" t="s">
        <v>58</v>
      </c>
      <c r="C17" s="23">
        <f>'m3'!C17/365/86.4</f>
        <v>0</v>
      </c>
      <c r="D17" s="23">
        <f>'m3'!D17/365/86.4</f>
        <v>0</v>
      </c>
      <c r="E17" s="23">
        <f>'m3'!E17/365/86.4</f>
        <v>0</v>
      </c>
      <c r="F17" s="23">
        <f>'m3'!F17/365/86.4</f>
        <v>3.8368848300355152E-3</v>
      </c>
      <c r="G17" s="23">
        <f>'m3'!G17/365/86.4</f>
        <v>0</v>
      </c>
      <c r="H17" s="23">
        <f>'m3'!H17/365/86.4</f>
        <v>0</v>
      </c>
      <c r="I17" s="23">
        <f>'m3'!I17/365/86.4</f>
        <v>0.58393581938102479</v>
      </c>
      <c r="J17" s="5">
        <f t="shared" si="0"/>
        <v>0.58777270421106032</v>
      </c>
      <c r="K17" s="11">
        <v>22</v>
      </c>
      <c r="L17" s="25">
        <v>3</v>
      </c>
    </row>
    <row r="18" spans="1:12" ht="25.5" x14ac:dyDescent="0.25">
      <c r="A18" s="7" t="s">
        <v>25</v>
      </c>
      <c r="B18" s="7" t="s">
        <v>59</v>
      </c>
      <c r="C18" s="23">
        <f>'m3'!C18/365/86.4</f>
        <v>4.0258117706747845</v>
      </c>
      <c r="D18" s="23">
        <f>'m3'!D18/365/86.4</f>
        <v>9.5129375951293741E-5</v>
      </c>
      <c r="E18" s="23">
        <f>'m3'!E18/365/86.4</f>
        <v>0</v>
      </c>
      <c r="F18" s="23">
        <f>'m3'!F18/365/86.4</f>
        <v>0</v>
      </c>
      <c r="G18" s="23">
        <f>'m3'!G18/365/86.4</f>
        <v>0</v>
      </c>
      <c r="H18" s="23">
        <f>'m3'!H18/365/86.4</f>
        <v>0</v>
      </c>
      <c r="I18" s="23">
        <f>'m3'!I18/365/86.4</f>
        <v>0</v>
      </c>
      <c r="J18" s="5">
        <f t="shared" si="0"/>
        <v>4.0259069000507361</v>
      </c>
      <c r="K18" s="11">
        <v>36</v>
      </c>
      <c r="L18" s="25">
        <v>11</v>
      </c>
    </row>
    <row r="19" spans="1:12" ht="25.5" x14ac:dyDescent="0.25">
      <c r="A19" s="7" t="s">
        <v>26</v>
      </c>
      <c r="B19" s="7" t="s">
        <v>60</v>
      </c>
      <c r="C19" s="23">
        <f>'m3'!C19/365/86.4</f>
        <v>0</v>
      </c>
      <c r="D19" s="23">
        <f>'m3'!D19/365/86.4</f>
        <v>0</v>
      </c>
      <c r="E19" s="23">
        <f>'m3'!E19/365/86.4</f>
        <v>0</v>
      </c>
      <c r="F19" s="23">
        <f>'m3'!F19/365/86.4</f>
        <v>0</v>
      </c>
      <c r="G19" s="23">
        <f>'m3'!G19/365/86.4</f>
        <v>0</v>
      </c>
      <c r="H19" s="23">
        <f>'m3'!H19/365/86.4</f>
        <v>0</v>
      </c>
      <c r="I19" s="23">
        <f>'m3'!I19/365/86.4</f>
        <v>0</v>
      </c>
      <c r="J19" s="5">
        <f t="shared" si="0"/>
        <v>0</v>
      </c>
      <c r="K19" s="11">
        <v>7</v>
      </c>
      <c r="L19" s="25">
        <f t="shared" ref="L19:L25" si="1">J19/K19*100</f>
        <v>0</v>
      </c>
    </row>
    <row r="20" spans="1:12" ht="25.5" x14ac:dyDescent="0.25">
      <c r="A20" s="7" t="s">
        <v>27</v>
      </c>
      <c r="B20" s="7" t="s">
        <v>61</v>
      </c>
      <c r="C20" s="23">
        <f>'m3'!C20/365/86.4</f>
        <v>16.50558092338914</v>
      </c>
      <c r="D20" s="23">
        <f>'m3'!D20/365/86.4</f>
        <v>0</v>
      </c>
      <c r="E20" s="23">
        <f>'m3'!E20/365/86.4</f>
        <v>0</v>
      </c>
      <c r="F20" s="23">
        <f>'m3'!F20/365/86.4</f>
        <v>0</v>
      </c>
      <c r="G20" s="23">
        <f>'m3'!G20/365/86.4</f>
        <v>0</v>
      </c>
      <c r="H20" s="23">
        <f>'m3'!H20/365/86.4</f>
        <v>0</v>
      </c>
      <c r="I20" s="23">
        <f>'m3'!I20/365/86.4</f>
        <v>0.1371765601217656</v>
      </c>
      <c r="J20" s="5">
        <f t="shared" si="0"/>
        <v>16.642757483510906</v>
      </c>
      <c r="K20" s="11">
        <v>40</v>
      </c>
      <c r="L20" s="25">
        <v>42</v>
      </c>
    </row>
    <row r="21" spans="1:12" ht="38.25" x14ac:dyDescent="0.25">
      <c r="A21" s="7" t="s">
        <v>28</v>
      </c>
      <c r="B21" s="49" t="s">
        <v>104</v>
      </c>
      <c r="C21" s="23">
        <f>'m3'!C21/365/86.4</f>
        <v>124.64110857432775</v>
      </c>
      <c r="D21" s="23">
        <f>'m3'!D21/365/86.4</f>
        <v>2.1892123287671232</v>
      </c>
      <c r="E21" s="23">
        <f>'m3'!E21/365/86.4</f>
        <v>2.6065131912734651</v>
      </c>
      <c r="F21" s="23">
        <f>'m3'!F21/365/86.4</f>
        <v>1.3096144089294772E-2</v>
      </c>
      <c r="G21" s="23">
        <f>'m3'!G21/365/86.4</f>
        <v>2.980720446473871E-2</v>
      </c>
      <c r="H21" s="23">
        <f>'m3'!H21/365/86.4</f>
        <v>21.658162100456622</v>
      </c>
      <c r="I21" s="23">
        <f>'m3'!I21/365/86.4</f>
        <v>1.1445966514459665</v>
      </c>
      <c r="J21" s="5">
        <f t="shared" si="0"/>
        <v>152.28249619482497</v>
      </c>
      <c r="K21" s="11">
        <v>1927.6</v>
      </c>
      <c r="L21" s="25">
        <v>8</v>
      </c>
    </row>
    <row r="22" spans="1:12" ht="25.5" x14ac:dyDescent="0.25">
      <c r="A22" s="7" t="s">
        <v>29</v>
      </c>
      <c r="B22" s="49" t="s">
        <v>105</v>
      </c>
      <c r="C22" s="23">
        <f>'m3'!C22/365/86.4</f>
        <v>17.054889649923897</v>
      </c>
      <c r="D22" s="23">
        <f>'m3'!D22/365/86.4</f>
        <v>0.64627727042110605</v>
      </c>
      <c r="E22" s="23">
        <f>'m3'!E22/365/86.4</f>
        <v>7.3915525114155251E-2</v>
      </c>
      <c r="F22" s="23">
        <f>'m3'!F22/365/86.4</f>
        <v>0</v>
      </c>
      <c r="G22" s="23">
        <f>'m3'!G22/365/86.4</f>
        <v>0</v>
      </c>
      <c r="H22" s="23">
        <f>'m3'!H22/365/86.4</f>
        <v>8.7337633181126328</v>
      </c>
      <c r="I22" s="23">
        <f>'m3'!I22/365/86.4</f>
        <v>0.97374429223744297</v>
      </c>
      <c r="J22" s="5">
        <f t="shared" si="0"/>
        <v>27.482590055809233</v>
      </c>
      <c r="K22" s="11">
        <v>248.44</v>
      </c>
      <c r="L22" s="25">
        <v>11</v>
      </c>
    </row>
    <row r="23" spans="1:12" ht="25.5" x14ac:dyDescent="0.25">
      <c r="A23" s="7" t="s">
        <v>30</v>
      </c>
      <c r="B23" s="49" t="s">
        <v>106</v>
      </c>
      <c r="C23" s="23">
        <f>'m3'!C23/365/86.4</f>
        <v>0</v>
      </c>
      <c r="D23" s="23">
        <f>'m3'!D23/365/86.4</f>
        <v>2.4855086250634195</v>
      </c>
      <c r="E23" s="23">
        <f>'m3'!E23/365/86.4</f>
        <v>6.5005073566717399E-3</v>
      </c>
      <c r="F23" s="23">
        <f>'m3'!F23/365/86.4</f>
        <v>0</v>
      </c>
      <c r="G23" s="23">
        <f>'m3'!G23/365/86.4</f>
        <v>0</v>
      </c>
      <c r="H23" s="23">
        <f>'m3'!H23/365/86.4</f>
        <v>0</v>
      </c>
      <c r="I23" s="23">
        <f>'m3'!I23/365/86.4</f>
        <v>0.31300735667174023</v>
      </c>
      <c r="J23" s="5">
        <f t="shared" si="0"/>
        <v>2.8050164890918317</v>
      </c>
      <c r="K23" s="11">
        <v>18</v>
      </c>
      <c r="L23" s="25">
        <v>16</v>
      </c>
    </row>
    <row r="24" spans="1:12" ht="25.5" x14ac:dyDescent="0.25">
      <c r="A24" s="7" t="s">
        <v>31</v>
      </c>
      <c r="B24" s="49" t="s">
        <v>107</v>
      </c>
      <c r="C24" s="23">
        <f>'m3'!C24/365/86.4</f>
        <v>0</v>
      </c>
      <c r="D24" s="23">
        <f>'m3'!D24/365/86.4</f>
        <v>0</v>
      </c>
      <c r="E24" s="23">
        <f>'m3'!E24/365/86.4</f>
        <v>0</v>
      </c>
      <c r="F24" s="23">
        <f>'m3'!F24/365/86.4</f>
        <v>0</v>
      </c>
      <c r="G24" s="23">
        <f>'m3'!G24/365/86.4</f>
        <v>0</v>
      </c>
      <c r="H24" s="23">
        <f>'m3'!H24/365/86.4</f>
        <v>0</v>
      </c>
      <c r="I24" s="23">
        <f>'m3'!I24/365/86.4</f>
        <v>0</v>
      </c>
      <c r="J24" s="5">
        <f t="shared" si="0"/>
        <v>0</v>
      </c>
      <c r="K24" s="11">
        <v>22</v>
      </c>
      <c r="L24" s="25">
        <f t="shared" si="1"/>
        <v>0</v>
      </c>
    </row>
    <row r="25" spans="1:12" ht="25.5" x14ac:dyDescent="0.25">
      <c r="A25" s="7" t="s">
        <v>32</v>
      </c>
      <c r="B25" s="49" t="s">
        <v>108</v>
      </c>
      <c r="C25" s="23">
        <f>'m3'!C25/365/86.4</f>
        <v>0</v>
      </c>
      <c r="D25" s="23">
        <f>'m3'!D25/365/86.4</f>
        <v>0</v>
      </c>
      <c r="E25" s="23">
        <f>'m3'!E25/365/86.4</f>
        <v>0</v>
      </c>
      <c r="F25" s="23">
        <f>'m3'!F25/365/86.4</f>
        <v>0</v>
      </c>
      <c r="G25" s="23">
        <f>'m3'!G25/365/86.4</f>
        <v>0</v>
      </c>
      <c r="H25" s="23">
        <f>'m3'!H25/365/86.4</f>
        <v>0</v>
      </c>
      <c r="I25" s="23">
        <f>'m3'!I25/365/86.4</f>
        <v>0</v>
      </c>
      <c r="J25" s="5">
        <f t="shared" si="0"/>
        <v>0</v>
      </c>
      <c r="K25" s="11">
        <v>26</v>
      </c>
      <c r="L25" s="25">
        <f t="shared" si="1"/>
        <v>0</v>
      </c>
    </row>
    <row r="26" spans="1:12" ht="25.5" x14ac:dyDescent="0.25">
      <c r="A26" s="7" t="s">
        <v>33</v>
      </c>
      <c r="B26" s="49" t="s">
        <v>109</v>
      </c>
      <c r="C26" s="23">
        <f>'m3'!C26/365/86.4</f>
        <v>0</v>
      </c>
      <c r="D26" s="23">
        <f>'m3'!D26/365/86.4</f>
        <v>0</v>
      </c>
      <c r="E26" s="23">
        <f>'m3'!E26/365/86.4</f>
        <v>0</v>
      </c>
      <c r="F26" s="23">
        <f>'m3'!F26/365/86.4</f>
        <v>0</v>
      </c>
      <c r="G26" s="23">
        <f>'m3'!G26/365/86.4</f>
        <v>0</v>
      </c>
      <c r="H26" s="23">
        <f>'m3'!H26/365/86.4</f>
        <v>0.06</v>
      </c>
      <c r="I26" s="23">
        <f>'m3'!I26/365/86.4</f>
        <v>0</v>
      </c>
      <c r="J26" s="5">
        <f t="shared" si="0"/>
        <v>0.06</v>
      </c>
      <c r="K26" s="11">
        <v>5</v>
      </c>
      <c r="L26" s="25">
        <v>1</v>
      </c>
    </row>
    <row r="27" spans="1:12" ht="25.5" x14ac:dyDescent="0.25">
      <c r="A27" s="7" t="s">
        <v>34</v>
      </c>
      <c r="B27" s="49" t="s">
        <v>110</v>
      </c>
      <c r="C27" s="23">
        <f>'m3'!C27/365/86.4</f>
        <v>0</v>
      </c>
      <c r="D27" s="23">
        <f>'m3'!D27/365/86.4</f>
        <v>3.7100456621004564E-3</v>
      </c>
      <c r="E27" s="23">
        <f>'m3'!E27/365/86.4</f>
        <v>0</v>
      </c>
      <c r="F27" s="23">
        <f>'m3'!F27/365/86.4</f>
        <v>0</v>
      </c>
      <c r="G27" s="23">
        <f>'m3'!G27/365/86.4</f>
        <v>0</v>
      </c>
      <c r="H27" s="23">
        <f>'m3'!H27/365/86.4</f>
        <v>0.42000000000000004</v>
      </c>
      <c r="I27" s="23">
        <f>'m3'!I27/365/86.4</f>
        <v>7.6040081177067481E-2</v>
      </c>
      <c r="J27" s="5">
        <f t="shared" si="0"/>
        <v>0.49975012683916797</v>
      </c>
      <c r="K27" s="11">
        <v>7.48</v>
      </c>
      <c r="L27" s="25">
        <v>7</v>
      </c>
    </row>
    <row r="28" spans="1:12" x14ac:dyDescent="0.25">
      <c r="A28" s="7" t="s">
        <v>35</v>
      </c>
      <c r="B28" s="49" t="s">
        <v>111</v>
      </c>
      <c r="C28" s="23">
        <f>'m3'!C28/365/86.4</f>
        <v>0</v>
      </c>
      <c r="D28" s="23">
        <f>'m3'!D28/365/86.4</f>
        <v>0.26125697615423638</v>
      </c>
      <c r="E28" s="23">
        <f>'m3'!E28/365/86.4</f>
        <v>3.5658295281582948</v>
      </c>
      <c r="F28" s="23">
        <f>'m3'!F28/365/86.4</f>
        <v>2.3853691019786907</v>
      </c>
      <c r="G28" s="23">
        <f>'m3'!G28/365/86.4</f>
        <v>0</v>
      </c>
      <c r="H28" s="23">
        <f>'m3'!H28/365/86.4</f>
        <v>10.200000000000001</v>
      </c>
      <c r="I28" s="23">
        <f>'m3'!I28/365/86.4</f>
        <v>1.2536149162861492</v>
      </c>
      <c r="J28" s="5">
        <f t="shared" si="0"/>
        <v>17.666070522577375</v>
      </c>
      <c r="K28" s="11">
        <v>48</v>
      </c>
      <c r="L28" s="25">
        <v>37</v>
      </c>
    </row>
    <row r="29" spans="1:12" ht="25.5" x14ac:dyDescent="0.25">
      <c r="A29" s="7" t="s">
        <v>36</v>
      </c>
      <c r="B29" s="49" t="s">
        <v>112</v>
      </c>
      <c r="C29" s="23">
        <f>'m3'!C29/365/86.4</f>
        <v>19.025875190258748</v>
      </c>
      <c r="D29" s="23">
        <f>'m3'!D29/365/86.4</f>
        <v>40.105720446473867</v>
      </c>
      <c r="E29" s="23">
        <f>'m3'!E29/365/86.4</f>
        <v>0.42164510400811767</v>
      </c>
      <c r="F29" s="23">
        <f>'m3'!F29/365/86.4</f>
        <v>0.15306316590563165</v>
      </c>
      <c r="G29" s="23">
        <f>'m3'!G29/365/86.4</f>
        <v>0</v>
      </c>
      <c r="H29" s="23">
        <f>'m3'!H29/365/86.4</f>
        <v>14.440527650938607</v>
      </c>
      <c r="I29" s="23">
        <f>'m3'!I29/365/86.4</f>
        <v>3.4314751395230845</v>
      </c>
      <c r="J29" s="5">
        <f t="shared" si="0"/>
        <v>77.578306697108061</v>
      </c>
      <c r="K29" s="11">
        <v>2692.48</v>
      </c>
      <c r="L29" s="25">
        <v>3</v>
      </c>
    </row>
    <row r="30" spans="1:12" ht="25.5" x14ac:dyDescent="0.25">
      <c r="A30" s="7" t="s">
        <v>37</v>
      </c>
      <c r="B30" s="49" t="s">
        <v>62</v>
      </c>
      <c r="C30" s="23">
        <f>'m3'!C30/365/86.4</f>
        <v>2.7876078132927447</v>
      </c>
      <c r="D30" s="23">
        <f>'m3'!D30/365/86.4</f>
        <v>0.9951484018264839</v>
      </c>
      <c r="E30" s="23">
        <f>'m3'!E30/365/86.4</f>
        <v>1.8835299340436324</v>
      </c>
      <c r="F30" s="23">
        <f>'m3'!F30/365/86.4</f>
        <v>7.4715880263825465</v>
      </c>
      <c r="G30" s="23">
        <f>'m3'!G30/365/86.4</f>
        <v>0.11602612886859462</v>
      </c>
      <c r="H30" s="23">
        <f>'m3'!H30/365/86.4</f>
        <v>1.7229198376458648</v>
      </c>
      <c r="I30" s="23">
        <f>'m3'!I30/365/86.4</f>
        <v>0.16520801623541348</v>
      </c>
      <c r="J30" s="5">
        <f>SUM(C30:I30)</f>
        <v>15.142028158295279</v>
      </c>
      <c r="K30" s="11">
        <v>1104.43</v>
      </c>
      <c r="L30" s="25">
        <v>1</v>
      </c>
    </row>
    <row r="31" spans="1:12" ht="25.5" x14ac:dyDescent="0.25">
      <c r="A31" s="7" t="s">
        <v>38</v>
      </c>
      <c r="B31" s="49" t="s">
        <v>63</v>
      </c>
      <c r="C31" s="23">
        <f>'m3'!C31/365/86.4</f>
        <v>6.1875317097919833</v>
      </c>
      <c r="D31" s="23">
        <f>'m3'!D31/365/86.4</f>
        <v>0</v>
      </c>
      <c r="E31" s="23">
        <f>'m3'!E31/365/86.4</f>
        <v>0</v>
      </c>
      <c r="F31" s="23">
        <f>'m3'!F31/365/86.4</f>
        <v>0</v>
      </c>
      <c r="G31" s="23">
        <f>'m3'!G31/365/86.4</f>
        <v>0</v>
      </c>
      <c r="H31" s="23">
        <f>'m3'!H31/365/86.4</f>
        <v>0</v>
      </c>
      <c r="I31" s="23">
        <f>'m3'!I31/365/86.4</f>
        <v>0</v>
      </c>
      <c r="J31" s="5">
        <f t="shared" ref="J31:J46" si="2">SUM(C31:I31)</f>
        <v>6.1875317097919833</v>
      </c>
      <c r="K31" s="11">
        <v>724.20699999999999</v>
      </c>
      <c r="L31" s="25">
        <v>1</v>
      </c>
    </row>
    <row r="32" spans="1:12" ht="25.5" x14ac:dyDescent="0.25">
      <c r="A32" s="7" t="s">
        <v>39</v>
      </c>
      <c r="B32" s="49" t="s">
        <v>64</v>
      </c>
      <c r="C32" s="23">
        <f>'m3'!C32/365/86.4</f>
        <v>17.242706747843734</v>
      </c>
      <c r="D32" s="23">
        <f>'m3'!D32/365/86.4</f>
        <v>0</v>
      </c>
      <c r="E32" s="23">
        <f>'m3'!E32/365/86.4</f>
        <v>0</v>
      </c>
      <c r="F32" s="23">
        <f>'m3'!F32/365/86.4</f>
        <v>0</v>
      </c>
      <c r="G32" s="23">
        <f>'m3'!G32/365/86.4</f>
        <v>0</v>
      </c>
      <c r="H32" s="23">
        <f>'m3'!H32/365/86.4</f>
        <v>0.24074074074074073</v>
      </c>
      <c r="I32" s="23">
        <f>'m3'!I32/365/86.4</f>
        <v>2.6192288178589544E-2</v>
      </c>
      <c r="J32" s="5">
        <f t="shared" si="2"/>
        <v>17.509639776763063</v>
      </c>
      <c r="K32" s="11">
        <v>394.25400000000002</v>
      </c>
      <c r="L32" s="25">
        <v>4</v>
      </c>
    </row>
    <row r="33" spans="1:12" ht="25.5" x14ac:dyDescent="0.25">
      <c r="A33" s="7" t="s">
        <v>40</v>
      </c>
      <c r="B33" s="49" t="s">
        <v>113</v>
      </c>
      <c r="C33" s="23">
        <f>'m3'!C33/365/86.4</f>
        <v>0.45281582952815824</v>
      </c>
      <c r="D33" s="23">
        <f>'m3'!D33/365/86.4</f>
        <v>0.7133434804667681</v>
      </c>
      <c r="E33" s="23">
        <f>'m3'!E33/365/86.4</f>
        <v>0.19745687468290207</v>
      </c>
      <c r="F33" s="23">
        <f>'m3'!F33/365/86.4</f>
        <v>0.69070268899036014</v>
      </c>
      <c r="G33" s="23">
        <f>'m3'!G33/365/86.4</f>
        <v>0</v>
      </c>
      <c r="H33" s="23">
        <f>'m3'!H33/365/86.4</f>
        <v>0</v>
      </c>
      <c r="I33" s="23">
        <f>'m3'!I33/365/86.4</f>
        <v>0.34772957889396244</v>
      </c>
      <c r="J33" s="5">
        <f t="shared" si="2"/>
        <v>2.402048452562151</v>
      </c>
      <c r="K33" s="11">
        <v>197.446</v>
      </c>
      <c r="L33" s="25">
        <v>1</v>
      </c>
    </row>
    <row r="34" spans="1:12" ht="25.5" x14ac:dyDescent="0.25">
      <c r="A34" s="7" t="s">
        <v>41</v>
      </c>
      <c r="B34" s="7" t="s">
        <v>65</v>
      </c>
      <c r="C34" s="23">
        <f>'m3'!C34/365/86.4</f>
        <v>4.3057141045154745</v>
      </c>
      <c r="D34" s="23">
        <f>'m3'!D34/365/86.4</f>
        <v>8.263064434297311</v>
      </c>
      <c r="E34" s="23">
        <f>'m3'!E34/365/86.4</f>
        <v>0</v>
      </c>
      <c r="F34" s="23">
        <f>'m3'!F34/365/86.4</f>
        <v>0</v>
      </c>
      <c r="G34" s="23">
        <f>'m3'!G34/365/86.4</f>
        <v>0</v>
      </c>
      <c r="H34" s="23">
        <f>'m3'!H34/365/86.4</f>
        <v>5.3589548452562148E-3</v>
      </c>
      <c r="I34" s="23">
        <f>'m3'!I34/365/86.4</f>
        <v>0</v>
      </c>
      <c r="J34" s="5">
        <f t="shared" si="2"/>
        <v>12.574137493658043</v>
      </c>
      <c r="K34" s="11">
        <v>130.47999999999999</v>
      </c>
      <c r="L34" s="25">
        <v>10</v>
      </c>
    </row>
    <row r="35" spans="1:12" ht="25.5" x14ac:dyDescent="0.25">
      <c r="A35" s="7" t="s">
        <v>42</v>
      </c>
      <c r="B35" s="7" t="s">
        <v>66</v>
      </c>
      <c r="C35" s="23">
        <f>'m3'!C35/365/86.4</f>
        <v>0</v>
      </c>
      <c r="D35" s="23">
        <f>'m3'!D35/365/86.4</f>
        <v>0</v>
      </c>
      <c r="E35" s="23">
        <f>'m3'!E35/365/86.4</f>
        <v>0</v>
      </c>
      <c r="F35" s="23">
        <f>'m3'!F35/365/86.4</f>
        <v>0</v>
      </c>
      <c r="G35" s="23">
        <f>'m3'!G35/365/86.4</f>
        <v>0</v>
      </c>
      <c r="H35" s="23">
        <f>'m3'!H35/365/86.4</f>
        <v>0.14999999999999997</v>
      </c>
      <c r="I35" s="23">
        <f>'m3'!I35/365/86.4</f>
        <v>0</v>
      </c>
      <c r="J35" s="5">
        <f t="shared" si="2"/>
        <v>0.14999999999999997</v>
      </c>
      <c r="K35" s="11">
        <v>68.16</v>
      </c>
      <c r="L35" s="25">
        <v>0</v>
      </c>
    </row>
    <row r="36" spans="1:12" ht="38.25" x14ac:dyDescent="0.25">
      <c r="A36" s="7" t="s">
        <v>43</v>
      </c>
      <c r="B36" s="49" t="s">
        <v>114</v>
      </c>
      <c r="C36" s="23">
        <f>'m3'!C36/365/86.4</f>
        <v>20.560629122272957</v>
      </c>
      <c r="D36" s="23">
        <f>'m3'!D36/365/86.4</f>
        <v>0</v>
      </c>
      <c r="E36" s="23">
        <f>'m3'!E36/365/86.4</f>
        <v>0</v>
      </c>
      <c r="F36" s="23">
        <f>'m3'!F36/365/86.4</f>
        <v>0</v>
      </c>
      <c r="G36" s="23">
        <f>'m3'!G36/365/86.4</f>
        <v>0</v>
      </c>
      <c r="H36" s="23">
        <f>'m3'!H36/365/86.4</f>
        <v>2.4748718924403854</v>
      </c>
      <c r="I36" s="23">
        <f>'m3'!I36/365/86.4</f>
        <v>0</v>
      </c>
      <c r="J36" s="5">
        <f t="shared" si="2"/>
        <v>23.035501014713343</v>
      </c>
      <c r="K36" s="11">
        <v>221.8</v>
      </c>
      <c r="L36" s="25">
        <v>10</v>
      </c>
    </row>
    <row r="37" spans="1:12" ht="38.25" x14ac:dyDescent="0.25">
      <c r="A37" s="7" t="s">
        <v>44</v>
      </c>
      <c r="B37" s="49" t="s">
        <v>115</v>
      </c>
      <c r="C37" s="23">
        <f>'m3'!C37/365/86.4</f>
        <v>98.927257737189251</v>
      </c>
      <c r="D37" s="23">
        <f>'m3'!D37/365/86.4</f>
        <v>0</v>
      </c>
      <c r="E37" s="23">
        <f>'m3'!E37/365/86.4</f>
        <v>0</v>
      </c>
      <c r="F37" s="23">
        <f>'m3'!F37/365/86.4</f>
        <v>0</v>
      </c>
      <c r="G37" s="23">
        <f>'m3'!G37/365/86.4</f>
        <v>0</v>
      </c>
      <c r="H37" s="23">
        <f>'m3'!H37/365/86.4</f>
        <v>3.5219469812278028</v>
      </c>
      <c r="I37" s="23">
        <f>'m3'!I37/365/86.4</f>
        <v>1.5537798072044647E-3</v>
      </c>
      <c r="J37" s="5">
        <f t="shared" si="2"/>
        <v>102.45075849822426</v>
      </c>
      <c r="K37" s="11">
        <v>762.4</v>
      </c>
      <c r="L37" s="25">
        <v>13</v>
      </c>
    </row>
    <row r="38" spans="1:12" ht="38.25" x14ac:dyDescent="0.25">
      <c r="A38" s="7" t="s">
        <v>45</v>
      </c>
      <c r="B38" s="49" t="s">
        <v>116</v>
      </c>
      <c r="C38" s="23">
        <f>'m3'!C38/365/86.4</f>
        <v>40.352708016235411</v>
      </c>
      <c r="D38" s="23">
        <f>'m3'!D38/365/86.4</f>
        <v>1.8309868087265346</v>
      </c>
      <c r="E38" s="23">
        <f>'m3'!E38/365/86.4</f>
        <v>0.31595636732623034</v>
      </c>
      <c r="F38" s="23">
        <f>'m3'!F38/365/86.4</f>
        <v>0</v>
      </c>
      <c r="G38" s="23">
        <f>'m3'!G38/365/86.4</f>
        <v>0</v>
      </c>
      <c r="H38" s="23">
        <f>'m3'!H38/365/86.4</f>
        <v>22.66966260781329</v>
      </c>
      <c r="I38" s="23">
        <f>'m3'!I38/365/86.4</f>
        <v>0.87579274479959413</v>
      </c>
      <c r="J38" s="5">
        <f t="shared" si="2"/>
        <v>66.04510654490106</v>
      </c>
      <c r="K38" s="11">
        <v>452.6</v>
      </c>
      <c r="L38" s="25">
        <v>15</v>
      </c>
    </row>
    <row r="39" spans="1:12" ht="38.25" x14ac:dyDescent="0.25">
      <c r="A39" s="7" t="s">
        <v>46</v>
      </c>
      <c r="B39" s="49" t="s">
        <v>117</v>
      </c>
      <c r="C39" s="23">
        <f>'m3'!C39/365/86.4</f>
        <v>1.6628614916286149</v>
      </c>
      <c r="D39" s="23">
        <f>'m3'!D39/365/86.4</f>
        <v>0.12832952815829526</v>
      </c>
      <c r="E39" s="23">
        <f>'m3'!E39/365/86.4</f>
        <v>0.12699771689497716</v>
      </c>
      <c r="F39" s="23">
        <f>'m3'!F39/365/86.4</f>
        <v>0</v>
      </c>
      <c r="G39" s="23">
        <f>'m3'!G39/365/86.4</f>
        <v>0</v>
      </c>
      <c r="H39" s="23">
        <f>'m3'!H39/365/86.4</f>
        <v>5.87</v>
      </c>
      <c r="I39" s="23">
        <f>'m3'!I39/365/86.4</f>
        <v>0.15404616945712835</v>
      </c>
      <c r="J39" s="5">
        <f t="shared" si="2"/>
        <v>7.9422349061390154</v>
      </c>
      <c r="K39" s="11">
        <v>246</v>
      </c>
      <c r="L39" s="25">
        <v>3</v>
      </c>
    </row>
    <row r="40" spans="1:12" ht="38.25" x14ac:dyDescent="0.25">
      <c r="A40" s="49" t="s">
        <v>118</v>
      </c>
      <c r="B40" s="49" t="s">
        <v>67</v>
      </c>
      <c r="C40" s="23">
        <f>'m3'!C40/365/86.4</f>
        <v>8.8363457635717904</v>
      </c>
      <c r="D40" s="23">
        <f>'m3'!D40/365/86.4</f>
        <v>0.25145865043125315</v>
      </c>
      <c r="E40" s="23">
        <f>'m3'!E40/365/86.4</f>
        <v>6.7573566717402334E-2</v>
      </c>
      <c r="F40" s="23">
        <f>'m3'!F40/365/86.4</f>
        <v>4.4710806697108064E-3</v>
      </c>
      <c r="G40" s="23">
        <f>'m3'!G40/365/86.4</f>
        <v>0</v>
      </c>
      <c r="H40" s="23">
        <f>'m3'!H40/365/86.4</f>
        <v>10.443148148148147</v>
      </c>
      <c r="I40" s="23">
        <f>'m3'!I40/365/86.4</f>
        <v>7.6103500761034993E-4</v>
      </c>
      <c r="J40" s="5">
        <f t="shared" si="2"/>
        <v>19.603758244545915</v>
      </c>
      <c r="K40" s="11">
        <v>397</v>
      </c>
      <c r="L40" s="25">
        <v>5</v>
      </c>
    </row>
    <row r="41" spans="1:12" ht="25.5" x14ac:dyDescent="0.25">
      <c r="A41" s="49" t="s">
        <v>119</v>
      </c>
      <c r="B41" s="49" t="s">
        <v>123</v>
      </c>
      <c r="C41" s="23">
        <f>'m3'!C41/365/86.4</f>
        <v>2.3947234906139014</v>
      </c>
      <c r="D41" s="23">
        <f>'m3'!D41/365/86.4</f>
        <v>7.4914700659563671</v>
      </c>
      <c r="E41" s="23">
        <f>'m3'!E41/365/86.4</f>
        <v>0.29591577879249109</v>
      </c>
      <c r="F41" s="23">
        <f>'m3'!F41/365/86.4</f>
        <v>1.3454147640791476</v>
      </c>
      <c r="G41" s="23">
        <f>'m3'!G41/365/86.4</f>
        <v>0</v>
      </c>
      <c r="H41" s="23">
        <f>'m3'!H41/365/86.4</f>
        <v>0.40450247336377465</v>
      </c>
      <c r="I41" s="23">
        <f>'m3'!I41/365/86.4</f>
        <v>0.10581557584982242</v>
      </c>
      <c r="J41" s="5">
        <f t="shared" si="2"/>
        <v>12.037842148655505</v>
      </c>
      <c r="K41" s="11">
        <v>112.8</v>
      </c>
      <c r="L41" s="25">
        <v>11</v>
      </c>
    </row>
    <row r="42" spans="1:12" ht="51.75" customHeight="1" x14ac:dyDescent="0.25">
      <c r="A42" s="49" t="s">
        <v>120</v>
      </c>
      <c r="B42" s="49" t="s">
        <v>124</v>
      </c>
      <c r="C42" s="23">
        <f>'m3'!C42/365/86.4</f>
        <v>9.7738457635717904</v>
      </c>
      <c r="D42" s="23">
        <f>'m3'!D42/365/86.4</f>
        <v>0</v>
      </c>
      <c r="E42" s="23">
        <f>'m3'!E42/365/86.4</f>
        <v>0</v>
      </c>
      <c r="F42" s="23">
        <f>'m3'!F42/365/86.4</f>
        <v>0</v>
      </c>
      <c r="G42" s="23">
        <f>'m3'!G42/365/86.4</f>
        <v>0</v>
      </c>
      <c r="H42" s="23">
        <f>'m3'!H42/365/86.4</f>
        <v>6.4399999999999986</v>
      </c>
      <c r="I42" s="23">
        <f>'m3'!I42/365/86.4</f>
        <v>1.1003297818366311E-2</v>
      </c>
      <c r="J42" s="5">
        <f t="shared" si="2"/>
        <v>16.224849061390156</v>
      </c>
      <c r="K42" s="11">
        <v>196.6</v>
      </c>
      <c r="L42" s="25">
        <v>8</v>
      </c>
    </row>
    <row r="43" spans="1:12" ht="25.5" x14ac:dyDescent="0.25">
      <c r="A43" s="49" t="s">
        <v>121</v>
      </c>
      <c r="B43" s="49" t="s">
        <v>122</v>
      </c>
      <c r="C43" s="23">
        <f>'m3'!C43/365/86.4</f>
        <v>0.72044647387113137</v>
      </c>
      <c r="D43" s="23">
        <f>'m3'!D43/365/86.4</f>
        <v>0</v>
      </c>
      <c r="E43" s="23">
        <f>'m3'!E43/365/86.4</f>
        <v>2.5431253170979197E-2</v>
      </c>
      <c r="F43" s="23">
        <f>'m3'!F43/365/86.4</f>
        <v>0</v>
      </c>
      <c r="G43" s="23">
        <f>'m3'!G43/365/86.4</f>
        <v>0</v>
      </c>
      <c r="H43" s="23">
        <f>'m3'!H43/365/86.4</f>
        <v>1.43</v>
      </c>
      <c r="I43" s="23">
        <f>'m3'!I43/365/86.4</f>
        <v>0</v>
      </c>
      <c r="J43" s="5">
        <f t="shared" si="2"/>
        <v>2.1758777270421104</v>
      </c>
      <c r="K43" s="11">
        <v>111.8</v>
      </c>
      <c r="L43" s="25">
        <v>2</v>
      </c>
    </row>
    <row r="44" spans="1:12" ht="38.25" customHeight="1" x14ac:dyDescent="0.25">
      <c r="A44" s="7" t="s">
        <v>47</v>
      </c>
      <c r="B44" s="7" t="s">
        <v>70</v>
      </c>
      <c r="C44" s="23">
        <f>'m3'!C44/365/86.4</f>
        <v>7.4126078132927447</v>
      </c>
      <c r="D44" s="23">
        <f>'m3'!D44/365/86.4</f>
        <v>0</v>
      </c>
      <c r="E44" s="23">
        <f>'m3'!E44/365/86.4</f>
        <v>0</v>
      </c>
      <c r="F44" s="23">
        <f>'m3'!F44/365/86.4</f>
        <v>0</v>
      </c>
      <c r="G44" s="23">
        <f>'m3'!G44/365/86.4</f>
        <v>0</v>
      </c>
      <c r="H44" s="23">
        <f>'m3'!H44/365/86.4</f>
        <v>0</v>
      </c>
      <c r="I44" s="23">
        <f>'m3'!I44/365/86.4</f>
        <v>0</v>
      </c>
      <c r="J44" s="5">
        <f t="shared" si="2"/>
        <v>7.4126078132927447</v>
      </c>
      <c r="K44" s="11">
        <v>2490.16</v>
      </c>
      <c r="L44" s="25">
        <v>0</v>
      </c>
    </row>
    <row r="45" spans="1:12" ht="35.25" customHeight="1" x14ac:dyDescent="0.25">
      <c r="A45" s="7" t="s">
        <v>48</v>
      </c>
      <c r="B45" s="7" t="s">
        <v>70</v>
      </c>
      <c r="C45" s="23">
        <f>'m3'!C45/365/86.4</f>
        <v>781.21990740740728</v>
      </c>
      <c r="D45" s="23">
        <f>'m3'!D45/365/86.4</f>
        <v>15.673167174023336</v>
      </c>
      <c r="E45" s="23">
        <f>'m3'!E45/365/86.4</f>
        <v>23.220065956367325</v>
      </c>
      <c r="F45" s="23">
        <f>'m3'!F45/365/86.4</f>
        <v>13.832825976661592</v>
      </c>
      <c r="G45" s="23">
        <f>'m3'!G45/365/86.4</f>
        <v>0</v>
      </c>
      <c r="H45" s="23">
        <f>'m3'!H45/365/86.4</f>
        <v>12.968448756976153</v>
      </c>
      <c r="I45" s="23">
        <f>'m3'!I45/365/86.4</f>
        <v>0.80755327245053266</v>
      </c>
      <c r="J45" s="5">
        <f t="shared" si="2"/>
        <v>847.72196854388619</v>
      </c>
      <c r="K45" s="6">
        <v>6553.24</v>
      </c>
      <c r="L45" s="25">
        <v>13</v>
      </c>
    </row>
    <row r="46" spans="1:12" ht="25.5" x14ac:dyDescent="0.25">
      <c r="A46" s="7" t="s">
        <v>49</v>
      </c>
      <c r="B46" s="7" t="s">
        <v>71</v>
      </c>
      <c r="C46" s="23">
        <f>'m3'!C46/365/86.4</f>
        <v>11.970668442415016</v>
      </c>
      <c r="D46" s="23">
        <f>'m3'!D46/365/86.4</f>
        <v>6.4053779807204453E-3</v>
      </c>
      <c r="E46" s="23">
        <f>'m3'!E46/365/86.4</f>
        <v>0</v>
      </c>
      <c r="F46" s="23">
        <f>'m3'!F46/365/86.4</f>
        <v>0</v>
      </c>
      <c r="G46" s="23">
        <f>'m3'!G46/365/86.4</f>
        <v>0</v>
      </c>
      <c r="H46" s="23">
        <f>'m3'!H46/365/86.4</f>
        <v>0.13999999999999999</v>
      </c>
      <c r="I46" s="23">
        <f>'m3'!I46/365/86.4</f>
        <v>1.639396245560629E-2</v>
      </c>
      <c r="J46" s="5">
        <f t="shared" si="2"/>
        <v>12.133467782851342</v>
      </c>
      <c r="K46" s="11">
        <v>1151</v>
      </c>
      <c r="L46" s="25">
        <v>1</v>
      </c>
    </row>
    <row r="47" spans="1:12" ht="25.5" x14ac:dyDescent="0.25">
      <c r="A47" s="49" t="s">
        <v>125</v>
      </c>
      <c r="B47" s="7" t="s">
        <v>72</v>
      </c>
      <c r="C47" s="23">
        <f>'m3'!C47/365/86.4</f>
        <v>5.3694190766108569</v>
      </c>
      <c r="D47" s="23">
        <f>'m3'!D47/365/86.4</f>
        <v>1.6679350583460172E-2</v>
      </c>
      <c r="E47" s="23">
        <f>'m3'!E47/365/86.4</f>
        <v>0</v>
      </c>
      <c r="F47" s="23">
        <f>'m3'!F47/365/86.4</f>
        <v>0</v>
      </c>
      <c r="G47" s="23">
        <f>'m3'!G47/365/86.4</f>
        <v>0</v>
      </c>
      <c r="H47" s="23">
        <f>'m3'!H47/365/86.4</f>
        <v>4.17</v>
      </c>
      <c r="I47" s="23">
        <f>'m3'!I47/365/86.4</f>
        <v>0</v>
      </c>
      <c r="J47" s="5">
        <f>SUM(C47:I47)</f>
        <v>9.5560984271943177</v>
      </c>
      <c r="K47" s="10">
        <v>1279</v>
      </c>
      <c r="L47" s="25">
        <v>1</v>
      </c>
    </row>
  </sheetData>
  <mergeCells count="10">
    <mergeCell ref="J5:J7"/>
    <mergeCell ref="K5:K7"/>
    <mergeCell ref="J1:L1"/>
    <mergeCell ref="A2:L2"/>
    <mergeCell ref="L3:L7"/>
    <mergeCell ref="C3:K3"/>
    <mergeCell ref="C4:K4"/>
    <mergeCell ref="A3:A7"/>
    <mergeCell ref="B3:B7"/>
    <mergeCell ref="C6:I6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m3</vt:lpstr>
      <vt:lpstr>l_s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Харизанова</dc:creator>
  <cp:lastModifiedBy>Румяна  Ройдева</cp:lastModifiedBy>
  <cp:lastPrinted>2024-11-27T14:24:04Z</cp:lastPrinted>
  <dcterms:created xsi:type="dcterms:W3CDTF">2015-09-16T07:36:33Z</dcterms:created>
  <dcterms:modified xsi:type="dcterms:W3CDTF">2024-11-27T14:24:09Z</dcterms:modified>
</cp:coreProperties>
</file>